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Диагностика!$A$1:$K$61</definedName>
    <definedName name="Print_Area_0" localSheetId="3">'Инвест. проекты'!$A$1:$H$14</definedName>
    <definedName name="Print_Area_0" localSheetId="2">'Расчет ИФО'!$A$1:$I$67</definedName>
    <definedName name="Print_Area_0_0" localSheetId="1">Диагностика!$A$1:$K$61</definedName>
    <definedName name="Print_Area_0_0" localSheetId="3">'Инвест. проекты'!$A$1:$H$14</definedName>
    <definedName name="Print_Area_0_0" localSheetId="2">'Расчет ИФО'!$A$1:$I$67</definedName>
    <definedName name="Print_Area_0_0_0" localSheetId="1">Диагностика!$A$1:$K$61</definedName>
    <definedName name="Print_Area_0_0_0" localSheetId="3">'Инвест. проекты'!$A$1:$H$14</definedName>
    <definedName name="Print_Area_0_0_0" localSheetId="2">'Расчет ИФО'!$A$1:$I$67</definedName>
    <definedName name="Print_Area_0_0_0_0" localSheetId="1">Диагностика!$A$1:$K$61</definedName>
    <definedName name="Print_Area_0_0_0_0" localSheetId="3">'Инвест. проекты'!$A$1:$H$14</definedName>
    <definedName name="Print_Area_0_0_0_0" localSheetId="2">'Расчет ИФО'!$A$1:$I$67</definedName>
    <definedName name="Print_Titles_0" localSheetId="1">Диагностика!$7:$7</definedName>
    <definedName name="Print_Titles_0" localSheetId="2">'Расчет ИФО'!$5:$9</definedName>
    <definedName name="Print_Titles_0_0" localSheetId="1">Диагностика!$7:$7</definedName>
    <definedName name="Print_Titles_0_0" localSheetId="2">'Расчет ИФО'!$5:$9</definedName>
    <definedName name="Print_Titles_0_0_0" localSheetId="1">Диагностика!$7:$7</definedName>
    <definedName name="Print_Titles_0_0_0" localSheetId="2">'Расчет ИФО'!$5:$9</definedName>
    <definedName name="Print_Titles_0_0_0_0" localSheetId="1">Диагностика!$7:$7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Диагностика!$7:$7</definedName>
    <definedName name="_xlnm.Print_Titles" localSheetId="2">'Расчет ИФО'!$5:$9</definedName>
    <definedName name="_xlnm.Print_Area" localSheetId="0">Аналит.отчет!$A$1:$E$167</definedName>
    <definedName name="_xlnm.Print_Area" localSheetId="1">Диагностика!$A$1:$K$61</definedName>
    <definedName name="_xlnm.Print_Area" localSheetId="3">'Инвест. проекты'!$A$1:$H$14</definedName>
    <definedName name="_xlnm.Print_Area" localSheetId="2">'Расчет ИФО'!$A$1:$I$67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3" i="1"/>
  <c r="G23" i="2"/>
  <c r="H23"/>
  <c r="D9" i="1" l="1"/>
  <c r="C53" l="1"/>
  <c r="D108" l="1"/>
  <c r="F8" i="2" l="1"/>
  <c r="G8"/>
  <c r="H8"/>
  <c r="I8"/>
  <c r="J8"/>
  <c r="E8"/>
  <c r="I34"/>
  <c r="G39" i="3" l="1"/>
  <c r="G38"/>
  <c r="G37"/>
  <c r="E23" i="2"/>
  <c r="J23"/>
  <c r="K23"/>
  <c r="I23"/>
  <c r="F23"/>
  <c r="F39"/>
  <c r="G39"/>
  <c r="H39"/>
  <c r="I39"/>
  <c r="J39"/>
  <c r="K39"/>
  <c r="E39"/>
  <c r="G40" i="3" l="1"/>
  <c r="I43"/>
  <c r="I44"/>
  <c r="I45"/>
  <c r="I46"/>
  <c r="I42"/>
  <c r="I15"/>
  <c r="I17"/>
  <c r="I18"/>
  <c r="H16"/>
  <c r="G16"/>
  <c r="D34" i="1"/>
  <c r="H48" i="3"/>
  <c r="I48" s="1"/>
  <c r="G48"/>
  <c r="H47"/>
  <c r="H49" s="1"/>
  <c r="G47"/>
  <c r="G49" s="1"/>
  <c r="E150" i="1"/>
  <c r="E123"/>
  <c r="H23" i="3"/>
  <c r="G23"/>
  <c r="H59"/>
  <c r="H58"/>
  <c r="H57"/>
  <c r="G59"/>
  <c r="G58"/>
  <c r="G57"/>
  <c r="E128" i="1"/>
  <c r="I34" i="3"/>
  <c r="I33"/>
  <c r="I32"/>
  <c r="I31"/>
  <c r="I30"/>
  <c r="I29"/>
  <c r="I28"/>
  <c r="I25"/>
  <c r="I24"/>
  <c r="I22"/>
  <c r="I21"/>
  <c r="I20"/>
  <c r="I19"/>
  <c r="I47" l="1"/>
  <c r="I23"/>
  <c r="I16"/>
  <c r="K45" i="2"/>
  <c r="J45"/>
  <c r="J59" s="1"/>
  <c r="I45"/>
  <c r="I59" s="1"/>
  <c r="H45"/>
  <c r="G45"/>
  <c r="F45"/>
  <c r="E45"/>
  <c r="E59" s="1"/>
  <c r="K8"/>
  <c r="G59"/>
  <c r="K30"/>
  <c r="J30"/>
  <c r="I30"/>
  <c r="H30"/>
  <c r="G30"/>
  <c r="F30"/>
  <c r="E30"/>
  <c r="H59"/>
  <c r="F59"/>
  <c r="D11" i="1"/>
  <c r="C11"/>
  <c r="C9" s="1"/>
  <c r="G14" i="4"/>
  <c r="F14"/>
  <c r="I62" i="3"/>
  <c r="H61"/>
  <c r="G61"/>
  <c r="H60"/>
  <c r="H63" s="1"/>
  <c r="G60"/>
  <c r="I59"/>
  <c r="I58"/>
  <c r="I57"/>
  <c r="H55"/>
  <c r="G55"/>
  <c r="I54"/>
  <c r="I53"/>
  <c r="I52"/>
  <c r="I49"/>
  <c r="H14"/>
  <c r="H26" s="1"/>
  <c r="H50" s="1"/>
  <c r="G14"/>
  <c r="E165" i="1"/>
  <c r="E164"/>
  <c r="E163"/>
  <c r="E162"/>
  <c r="E160"/>
  <c r="E159"/>
  <c r="E158"/>
  <c r="E157"/>
  <c r="E156"/>
  <c r="E155"/>
  <c r="E154"/>
  <c r="E152"/>
  <c r="E151"/>
  <c r="E149"/>
  <c r="E148"/>
  <c r="E147"/>
  <c r="E146"/>
  <c r="E145"/>
  <c r="E144"/>
  <c r="E143"/>
  <c r="E142"/>
  <c r="E141"/>
  <c r="E140"/>
  <c r="E139"/>
  <c r="E138"/>
  <c r="E137"/>
  <c r="E136"/>
  <c r="E135"/>
  <c r="E131"/>
  <c r="E130"/>
  <c r="E129"/>
  <c r="E127"/>
  <c r="E125"/>
  <c r="E124"/>
  <c r="E122"/>
  <c r="E121"/>
  <c r="E120"/>
  <c r="E119"/>
  <c r="E118"/>
  <c r="E117"/>
  <c r="E116"/>
  <c r="E115"/>
  <c r="E114"/>
  <c r="E113"/>
  <c r="E112"/>
  <c r="E111"/>
  <c r="E110"/>
  <c r="E109"/>
  <c r="D106"/>
  <c r="C108"/>
  <c r="E104"/>
  <c r="E103"/>
  <c r="E102"/>
  <c r="E101"/>
  <c r="E100"/>
  <c r="E99"/>
  <c r="E98"/>
  <c r="E97"/>
  <c r="E96"/>
  <c r="E95"/>
  <c r="E94"/>
  <c r="E93"/>
  <c r="E92"/>
  <c r="E89"/>
  <c r="E88"/>
  <c r="E87"/>
  <c r="E86"/>
  <c r="E85"/>
  <c r="E84"/>
  <c r="E83"/>
  <c r="E81"/>
  <c r="E80"/>
  <c r="E79"/>
  <c r="E78"/>
  <c r="E77"/>
  <c r="E76"/>
  <c r="E75"/>
  <c r="E74"/>
  <c r="E73"/>
  <c r="E71"/>
  <c r="E70"/>
  <c r="E69"/>
  <c r="E68"/>
  <c r="E66"/>
  <c r="E64"/>
  <c r="E63"/>
  <c r="E62"/>
  <c r="E61"/>
  <c r="E59"/>
  <c r="E58"/>
  <c r="E56"/>
  <c r="E55"/>
  <c r="E53"/>
  <c r="E52"/>
  <c r="E51"/>
  <c r="E49"/>
  <c r="E48"/>
  <c r="E46"/>
  <c r="E44"/>
  <c r="E43"/>
  <c r="E41"/>
  <c r="E40"/>
  <c r="E38"/>
  <c r="E37"/>
  <c r="E35"/>
  <c r="D31"/>
  <c r="C31"/>
  <c r="E30"/>
  <c r="E29"/>
  <c r="E28"/>
  <c r="E27"/>
  <c r="E26"/>
  <c r="E25"/>
  <c r="E23"/>
  <c r="E22"/>
  <c r="E21"/>
  <c r="E20"/>
  <c r="E19"/>
  <c r="E18"/>
  <c r="E17"/>
  <c r="E16"/>
  <c r="E15"/>
  <c r="E14"/>
  <c r="E13"/>
  <c r="E12"/>
  <c r="D24" l="1"/>
  <c r="K59" i="2"/>
  <c r="E90" i="1"/>
  <c r="I55" i="3"/>
  <c r="E108" i="1"/>
  <c r="G26" i="3"/>
  <c r="I14"/>
  <c r="C106" i="1"/>
  <c r="E31"/>
  <c r="E11"/>
  <c r="E34"/>
  <c r="I61" i="3"/>
  <c r="I60"/>
  <c r="C24" i="1"/>
  <c r="E91"/>
  <c r="G63" i="3"/>
  <c r="I63" s="1"/>
  <c r="E24" i="1" l="1"/>
  <c r="E133"/>
  <c r="I26" i="3"/>
  <c r="G50"/>
  <c r="I50" s="1"/>
  <c r="C161" i="1"/>
  <c r="E161" s="1"/>
  <c r="E106"/>
  <c r="E9"/>
  <c r="E132" l="1"/>
</calcChain>
</file>

<file path=xl/sharedStrings.xml><?xml version="1.0" encoding="utf-8"?>
<sst xmlns="http://schemas.openxmlformats.org/spreadsheetml/2006/main" count="570" uniqueCount="312">
  <si>
    <t>Квартальный отчет предоставляется на 25 день после отчетного периода, годовой отчет - до 15 февраля</t>
  </si>
  <si>
    <t>Аналитический отчет о социально-экономической ситуации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</si>
  <si>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</si>
  <si>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</si>
  <si>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</si>
  <si>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</si>
  <si>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</si>
  <si>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</si>
  <si>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</si>
  <si>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</si>
  <si>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</si>
  <si>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</si>
  <si>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</si>
  <si>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</si>
  <si>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</si>
  <si>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</si>
  <si>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</si>
  <si>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</si>
  <si>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</si>
  <si>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</si>
  <si>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</si>
  <si>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</si>
  <si>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</si>
  <si>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</si>
  <si>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</si>
  <si>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</si>
  <si>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</si>
  <si>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</si>
  <si>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</si>
  <si>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</si>
  <si>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</si>
  <si>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</si>
  <si>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</si>
  <si>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</si>
  <si>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</si>
  <si>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</si>
  <si>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</si>
  <si>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</si>
  <si>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</si>
  <si>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</si>
  <si>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</si>
  <si>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</si>
  <si>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</si>
  <si>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</si>
  <si>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</si>
  <si>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</si>
  <si>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</si>
  <si>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</si>
  <si>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</si>
  <si>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</si>
  <si>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</si>
  <si>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</si>
  <si>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</si>
  <si>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</si>
  <si>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</si>
  <si>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</si>
  <si>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</si>
  <si>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</si>
  <si>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</si>
  <si>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</si>
  <si>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</si>
  <si>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</si>
  <si>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</si>
  <si>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</si>
  <si>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</si>
  <si>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</si>
  <si>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</si>
  <si>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</si>
  <si>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</si>
  <si>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</si>
  <si>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</si>
  <si>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</si>
  <si>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</si>
  <si>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</si>
  <si>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</si>
  <si>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</si>
  <si>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</si>
  <si>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</si>
  <si>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</si>
  <si>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</si>
  <si>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</si>
  <si>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</si>
  <si>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</si>
  <si>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</si>
  <si>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</si>
  <si>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</si>
  <si>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</si>
  <si>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</si>
  <si>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</si>
  <si>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</si>
  <si>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 xml:space="preserve"> Строительство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</si>
  <si>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</si>
  <si>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</si>
  <si>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</si>
  <si>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</si>
  <si>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</si>
  <si>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</si>
  <si>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</si>
  <si>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</si>
  <si>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</si>
  <si>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</si>
  <si>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</si>
  <si>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</si>
  <si>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</si>
  <si>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</si>
  <si>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</si>
  <si>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</si>
  <si>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</si>
  <si>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</si>
  <si>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</si>
  <si>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</si>
  <si>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</si>
  <si>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</si>
  <si>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</si>
  <si>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</si>
  <si>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r>
      <rPr>
        <b/>
        <sz val="14"/>
        <rFont val="Times New Roman"/>
        <family val="1"/>
        <charset val="204"/>
      </rP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</si>
  <si>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</si>
  <si>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</t>
  </si>
  <si>
    <t xml:space="preserve"> муниципального образования "Тулунский район"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</si>
  <si>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</si>
  <si>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</si>
  <si>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</si>
  <si>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</si>
  <si>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</si>
  <si>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</si>
  <si>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</si>
  <si>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</si>
  <si>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</si>
  <si>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</si>
  <si>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</si>
  <si>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ООО "Дельта"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</si>
  <si>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</si>
  <si>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</si>
  <si>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</si>
  <si>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</si>
  <si>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</si>
  <si>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ООО ГГК "Билибино"</t>
  </si>
  <si>
    <t>Обеспечение электрической энергией, газом и паром; кондиционирование воздуха (D) - всего</t>
  </si>
  <si>
    <t>ООО "Теплосервис"</t>
  </si>
  <si>
    <t>МКУ "Обслуживающий центр"</t>
  </si>
  <si>
    <t>Строительство (F) - всего</t>
  </si>
  <si>
    <t>МУП "Агропромэнерго"</t>
  </si>
  <si>
    <t>Торговля оптовая и розничная; ремонт автотранспортных средств и мотоциклов (G) - всего</t>
  </si>
  <si>
    <t>Тулунское Райпо</t>
  </si>
  <si>
    <t>ТППК "Будаговский"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</si>
  <si>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</si>
  <si>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</si>
  <si>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</si>
  <si>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</si>
  <si>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</si>
  <si>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</si>
  <si>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</si>
  <si>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</si>
  <si>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</si>
  <si>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</si>
  <si>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</si>
  <si>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</si>
  <si>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</si>
  <si>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</si>
  <si>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</si>
  <si>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</si>
  <si>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</si>
  <si>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</si>
  <si>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</si>
  <si>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</si>
  <si>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</si>
  <si>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</si>
  <si>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</si>
  <si>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</si>
  <si>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</si>
  <si>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</si>
  <si>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</si>
  <si>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</si>
  <si>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</si>
  <si>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</si>
  <si>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</si>
  <si>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</si>
  <si>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</si>
  <si>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</si>
  <si>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</si>
  <si>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</si>
  <si>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</si>
  <si>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</si>
  <si>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</si>
  <si>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</si>
  <si>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</si>
  <si>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</si>
  <si>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</si>
  <si>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</si>
  <si>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</si>
  <si>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</si>
  <si>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</si>
  <si>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</si>
  <si>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</si>
  <si>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</si>
  <si>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</si>
  <si>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</si>
  <si>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</si>
  <si>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</si>
  <si>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</si>
  <si>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</si>
  <si>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</si>
  <si>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</si>
  <si>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</si>
  <si>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</si>
  <si>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</si>
  <si>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</si>
  <si>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</si>
  <si>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</si>
  <si>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</si>
  <si>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</si>
  <si>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</si>
  <si>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</si>
  <si>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</si>
  <si>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</si>
  <si>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</si>
  <si>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</si>
  <si>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</si>
  <si>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</si>
  <si>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</si>
  <si>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</si>
  <si>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</si>
  <si>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</si>
  <si>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мясо</t>
  </si>
  <si>
    <t>молоко</t>
  </si>
  <si>
    <t>яйца</t>
  </si>
  <si>
    <t>тыс.шт</t>
  </si>
  <si>
    <t>90,8*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</si>
  <si>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</si>
  <si>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</si>
  <si>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</si>
  <si>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</si>
  <si>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</si>
  <si>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</si>
  <si>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</si>
  <si>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</si>
  <si>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</si>
  <si>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</si>
  <si>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</si>
  <si>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</si>
  <si>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</si>
  <si>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</si>
  <si>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Писаревскрое сельское поселение, д. Булюшкина</t>
  </si>
  <si>
    <t>Развитие семеноводческого хозяйства зерновых, зернобобовых культур и однолетних трав в ООО "Урожай"</t>
  </si>
  <si>
    <t>3,8 тыс. тонн семян зерновых культур</t>
  </si>
  <si>
    <t>реализация</t>
  </si>
  <si>
    <t>2.</t>
  </si>
  <si>
    <t>Будаговское сельское поселение, д.Булюшкина</t>
  </si>
  <si>
    <t>3.</t>
  </si>
  <si>
    <t>Гадалейское сельское поселение, с.Гадалей</t>
  </si>
  <si>
    <t>4.</t>
  </si>
  <si>
    <t>Мугунское сельское поселение, д.Новая Деревня</t>
  </si>
  <si>
    <t>Производство рапса в ООО "Парижское"</t>
  </si>
  <si>
    <t>5.</t>
  </si>
  <si>
    <t>Будаговское сельское поселение, д.Килим</t>
  </si>
  <si>
    <t>Добыча полезных ископаемых (B) - всего,</t>
  </si>
  <si>
    <t>ООО "Урожай"</t>
  </si>
  <si>
    <t>Производство зерновых культур в КФХ "Шевцов А.М."</t>
  </si>
  <si>
    <t>Производство зерновых культур в КФХ "Смычков А.В."</t>
  </si>
  <si>
    <t>Развитие семейной животноводческой фермы на базе КФХ "Тюков В.Ю."</t>
  </si>
  <si>
    <t>Мощность проекта
 (в соответст. единицах)</t>
  </si>
  <si>
    <t>Шевцов А.М., глава КФХ, тел. 89501393272</t>
  </si>
  <si>
    <t>Зеленков А.В., генеральный директор, тел. 89248278744</t>
  </si>
  <si>
    <t>Гоцман А.В., директор, тел. 89021739480, email: urozai2@yandex.ru</t>
  </si>
  <si>
    <t>Тюков В.Ю., глава КФХ, тел. 89041436250</t>
  </si>
  <si>
    <t>Водоснабжение; водоотведение, организация сбора и утилизации отходов, деятельность по ликвидации загрязнений (Е):</t>
  </si>
  <si>
    <t>Число действующих малых предприятий (с КФХ) - всего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</si>
  <si>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</si>
  <si>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</si>
  <si>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>Уд. вес выручки предприятий малого бизнеса в выручке  в целом по МО (с ИП и КФХ)</t>
  </si>
  <si>
    <t>Тулунский филиал АО "Дорожная служба Иркутской области"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</si>
  <si>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</si>
  <si>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</si>
  <si>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</si>
  <si>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</si>
  <si>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</si>
  <si>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</si>
  <si>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</si>
  <si>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</si>
  <si>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</si>
  <si>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</si>
  <si>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Энергия тепловая, отпущенная котельными,Тысяча гигакалорий (ООО "Теплосервис")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</si>
  <si>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</si>
  <si>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</si>
  <si>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</si>
  <si>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</si>
  <si>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</si>
  <si>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</si>
  <si>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ООО "Мугунский щебеночный карьер"</t>
  </si>
  <si>
    <t>ООО "Наш Дом"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</si>
  <si>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</si>
  <si>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</si>
  <si>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</si>
  <si>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>Смычков А.В., глава КФХ, тел. 89041406383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</si>
  <si>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</si>
  <si>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</si>
  <si>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</si>
  <si>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</si>
  <si>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</si>
  <si>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Бетон, готовый для заливки (товарный бетон),Тыс. куб.м ООО "Стройпром"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</si>
  <si>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</si>
  <si>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</si>
  <si>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</si>
  <si>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</si>
  <si>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</si>
  <si>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ООО "Кедр"</t>
  </si>
  <si>
    <t>ООО "Стройпром"</t>
  </si>
  <si>
    <t>за 1 квартал 2018 год</t>
  </si>
  <si>
    <t>Деятельность профессиональная, научная и техническая</t>
  </si>
  <si>
    <t>Прочие(Наш дом)</t>
  </si>
  <si>
    <t xml:space="preserve"> за 1 квартал 2018 год</t>
  </si>
  <si>
    <t>Прочие (ООО "Наш Дом")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</si>
</sst>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32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1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66" fontId="21" fillId="0" borderId="0" applyBorder="0" applyProtection="0"/>
  </cellStyleXfs>
  <cellXfs count="25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0" xfId="0" applyFont="1" applyFill="1"/>
    <xf numFmtId="0" fontId="14" fillId="0" borderId="0" xfId="0" applyFont="1"/>
    <xf numFmtId="0" fontId="6" fillId="4" borderId="0" xfId="0" applyFont="1" applyFill="1"/>
    <xf numFmtId="0" fontId="6" fillId="0" borderId="0" xfId="0" applyFont="1"/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164" fontId="16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9" fontId="14" fillId="0" borderId="0" xfId="0" applyNumberFormat="1" applyFont="1"/>
    <xf numFmtId="0" fontId="17" fillId="0" borderId="0" xfId="0" applyFont="1"/>
    <xf numFmtId="0" fontId="14" fillId="3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4" fillId="0" borderId="0" xfId="0" applyFont="1" applyBorder="1"/>
    <xf numFmtId="49" fontId="14" fillId="0" borderId="0" xfId="0" applyNumberFormat="1" applyFont="1" applyBorder="1"/>
    <xf numFmtId="0" fontId="16" fillId="0" borderId="0" xfId="0" applyFont="1" applyAlignment="1">
      <alignment horizontal="right" vertical="center"/>
    </xf>
    <xf numFmtId="0" fontId="14" fillId="4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22" fillId="0" borderId="0" xfId="0" applyFont="1"/>
    <xf numFmtId="164" fontId="16" fillId="0" borderId="19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/>
    </xf>
    <xf numFmtId="164" fontId="23" fillId="0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164" fontId="31" fillId="0" borderId="2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164" fontId="16" fillId="0" borderId="13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right" vertical="center" wrapText="1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164" fontId="14" fillId="5" borderId="21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64" fontId="14" fillId="7" borderId="13" xfId="0" applyNumberFormat="1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 wrapText="1"/>
    </xf>
    <xf numFmtId="2" fontId="14" fillId="5" borderId="1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/>
    </xf>
    <xf numFmtId="2" fontId="14" fillId="5" borderId="1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 wrapText="1"/>
    </xf>
    <xf numFmtId="2" fontId="14" fillId="5" borderId="8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164" fontId="14" fillId="5" borderId="2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0" borderId="2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14" fillId="0" borderId="15" xfId="0" applyFont="1" applyBorder="1" applyAlignment="1">
      <alignment vertical="center" wrapText="1"/>
    </xf>
    <xf numFmtId="0" fontId="14" fillId="2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tabSelected="1" view="pageBreakPreview" topLeftCell="A45" zoomScale="70" zoomScaleNormal="75" zoomScaleSheetLayoutView="70" zoomScalePageLayoutView="75" workbookViewId="0">
      <selection activeCell="B49" sqref="B49"/>
    </sheetView>
  </sheetViews>
  <sheetFormatPr defaultRowHeight="13.2"/>
  <cols>
    <col min="1" max="1" width="69.88671875" customWidth="1"/>
    <col min="2" max="2" width="15.44140625"/>
    <col min="3" max="3" width="16"/>
    <col min="4" max="4" width="19.5546875" customWidth="1"/>
    <col min="5" max="5" width="14.6640625" customWidth="1"/>
    <col min="6" max="1025" width="8.5546875"/>
  </cols>
  <sheetData>
    <row r="1" spans="1:5" ht="105" customHeight="1">
      <c r="A1" s="1"/>
      <c r="B1" s="2"/>
      <c r="C1" s="1"/>
      <c r="D1" s="215" t="s">
        <v>0</v>
      </c>
      <c r="E1" s="215"/>
    </row>
    <row r="2" spans="1:5" ht="17.399999999999999">
      <c r="A2" s="2"/>
      <c r="B2" s="2"/>
      <c r="C2" s="1"/>
      <c r="D2" s="216"/>
      <c r="E2" s="216"/>
    </row>
    <row r="3" spans="1:5" ht="24" customHeight="1">
      <c r="A3" s="217" t="s">
        <v>1</v>
      </c>
      <c r="B3" s="217"/>
      <c r="C3" s="217"/>
      <c r="D3" s="217"/>
      <c r="E3" s="217"/>
    </row>
    <row r="4" spans="1:5" ht="20.25" customHeight="1">
      <c r="A4" s="217" t="s">
        <v>2</v>
      </c>
      <c r="B4" s="217"/>
      <c r="C4" s="217"/>
      <c r="D4" s="217"/>
      <c r="E4" s="217"/>
    </row>
    <row r="5" spans="1:5" ht="23.25" customHeight="1">
      <c r="A5" s="217" t="s">
        <v>307</v>
      </c>
      <c r="B5" s="217"/>
      <c r="C5" s="217"/>
      <c r="D5" s="217"/>
      <c r="E5" s="217"/>
    </row>
    <row r="6" spans="1:5" ht="17.399999999999999">
      <c r="A6" s="210"/>
      <c r="B6" s="210"/>
      <c r="C6" s="210"/>
      <c r="D6" s="210"/>
      <c r="E6" s="210"/>
    </row>
    <row r="7" spans="1:5" ht="111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18.75" customHeight="1">
      <c r="A8" s="211" t="s">
        <v>8</v>
      </c>
      <c r="B8" s="211"/>
      <c r="C8" s="211"/>
      <c r="D8" s="211"/>
      <c r="E8" s="211"/>
    </row>
    <row r="9" spans="1:5" ht="36">
      <c r="A9" s="92" t="s">
        <v>9</v>
      </c>
      <c r="B9" s="87" t="s">
        <v>10</v>
      </c>
      <c r="C9" s="88">
        <f>C11+C15+C16+C17+C18+C19+C20+C23</f>
        <v>2010.2</v>
      </c>
      <c r="D9" s="88">
        <f>D11+D15+D16+D17+D18+D19+D20+D23</f>
        <v>1873.4150000000002</v>
      </c>
      <c r="E9" s="88">
        <f>C9/D9*100</f>
        <v>107.30137209320945</v>
      </c>
    </row>
    <row r="10" spans="1:5" ht="18">
      <c r="A10" s="93" t="s">
        <v>11</v>
      </c>
      <c r="B10" s="86"/>
      <c r="C10" s="86"/>
      <c r="D10" s="86"/>
      <c r="E10" s="82"/>
    </row>
    <row r="11" spans="1:5" ht="41.25" customHeight="1">
      <c r="A11" s="94" t="s">
        <v>12</v>
      </c>
      <c r="B11" s="86" t="s">
        <v>10</v>
      </c>
      <c r="C11" s="82">
        <f>SUM(C12:C14)</f>
        <v>191.2</v>
      </c>
      <c r="D11" s="82">
        <f>SUM(D12:D14)</f>
        <v>148.30000000000001</v>
      </c>
      <c r="E11" s="82">
        <f t="shared" ref="E11:E31" si="0">C11/D11*100</f>
        <v>128.92784895482129</v>
      </c>
    </row>
    <row r="12" spans="1:5" ht="42.75" customHeight="1">
      <c r="A12" s="94" t="s">
        <v>13</v>
      </c>
      <c r="B12" s="86" t="s">
        <v>10</v>
      </c>
      <c r="C12" s="82">
        <v>87.5</v>
      </c>
      <c r="D12" s="82">
        <v>75.5</v>
      </c>
      <c r="E12" s="82">
        <f t="shared" si="0"/>
        <v>115.89403973509933</v>
      </c>
    </row>
    <row r="13" spans="1:5" ht="20.25" customHeight="1">
      <c r="A13" s="94" t="s">
        <v>14</v>
      </c>
      <c r="B13" s="86" t="s">
        <v>10</v>
      </c>
      <c r="C13" s="82">
        <v>103.7</v>
      </c>
      <c r="D13" s="82">
        <v>72.8</v>
      </c>
      <c r="E13" s="82">
        <f t="shared" si="0"/>
        <v>142.44505494505495</v>
      </c>
    </row>
    <row r="14" spans="1:5" ht="18">
      <c r="A14" s="94" t="s">
        <v>15</v>
      </c>
      <c r="B14" s="86" t="s">
        <v>10</v>
      </c>
      <c r="C14" s="82">
        <v>0</v>
      </c>
      <c r="D14" s="82">
        <v>0</v>
      </c>
      <c r="E14" s="82" t="e">
        <f t="shared" si="0"/>
        <v>#DIV/0!</v>
      </c>
    </row>
    <row r="15" spans="1:5" ht="18">
      <c r="A15" s="94" t="s">
        <v>16</v>
      </c>
      <c r="B15" s="86" t="s">
        <v>10</v>
      </c>
      <c r="C15" s="82">
        <v>1599.6</v>
      </c>
      <c r="D15" s="82">
        <v>1525.4</v>
      </c>
      <c r="E15" s="82">
        <f t="shared" si="0"/>
        <v>104.86429788907827</v>
      </c>
    </row>
    <row r="16" spans="1:5" ht="18">
      <c r="A16" s="94" t="s">
        <v>17</v>
      </c>
      <c r="B16" s="86" t="s">
        <v>10</v>
      </c>
      <c r="C16" s="82">
        <v>3.7</v>
      </c>
      <c r="D16" s="82">
        <v>1.4999999999999999E-2</v>
      </c>
      <c r="E16" s="82">
        <f t="shared" si="0"/>
        <v>24666.666666666668</v>
      </c>
    </row>
    <row r="17" spans="1:5" ht="43.5" customHeight="1">
      <c r="A17" s="94" t="s">
        <v>18</v>
      </c>
      <c r="B17" s="86" t="s">
        <v>10</v>
      </c>
      <c r="C17" s="82">
        <v>11.6</v>
      </c>
      <c r="D17" s="82">
        <v>12.9</v>
      </c>
      <c r="E17" s="82">
        <f t="shared" si="0"/>
        <v>89.922480620155028</v>
      </c>
    </row>
    <row r="18" spans="1:5" ht="41.25" customHeight="1">
      <c r="A18" s="94" t="s">
        <v>19</v>
      </c>
      <c r="B18" s="86" t="s">
        <v>10</v>
      </c>
      <c r="C18" s="82">
        <v>0</v>
      </c>
      <c r="D18" s="82">
        <v>0</v>
      </c>
      <c r="E18" s="82" t="e">
        <f t="shared" si="0"/>
        <v>#DIV/0!</v>
      </c>
    </row>
    <row r="19" spans="1:5" ht="18">
      <c r="A19" s="94" t="s">
        <v>292</v>
      </c>
      <c r="B19" s="86" t="s">
        <v>10</v>
      </c>
      <c r="C19" s="82">
        <v>31.4</v>
      </c>
      <c r="D19" s="82">
        <v>24.8</v>
      </c>
      <c r="E19" s="82">
        <f t="shared" si="0"/>
        <v>126.61290322580645</v>
      </c>
    </row>
    <row r="20" spans="1:5" ht="36">
      <c r="A20" s="94" t="s">
        <v>20</v>
      </c>
      <c r="B20" s="86" t="s">
        <v>10</v>
      </c>
      <c r="C20" s="82">
        <v>171.8</v>
      </c>
      <c r="D20" s="82">
        <v>161.1</v>
      </c>
      <c r="E20" s="82">
        <f t="shared" si="0"/>
        <v>106.64183736809436</v>
      </c>
    </row>
    <row r="21" spans="1:5" ht="18">
      <c r="A21" s="94" t="s">
        <v>21</v>
      </c>
      <c r="B21" s="86" t="s">
        <v>10</v>
      </c>
      <c r="C21" s="82">
        <v>0</v>
      </c>
      <c r="D21" s="82">
        <v>0</v>
      </c>
      <c r="E21" s="82" t="e">
        <f t="shared" si="0"/>
        <v>#DIV/0!</v>
      </c>
    </row>
    <row r="22" spans="1:5" ht="18">
      <c r="A22" s="94" t="s">
        <v>22</v>
      </c>
      <c r="B22" s="86" t="s">
        <v>10</v>
      </c>
      <c r="C22" s="82">
        <v>0</v>
      </c>
      <c r="D22" s="82">
        <v>0</v>
      </c>
      <c r="E22" s="82" t="e">
        <f t="shared" si="0"/>
        <v>#DIV/0!</v>
      </c>
    </row>
    <row r="23" spans="1:5" ht="18">
      <c r="A23" s="94" t="s">
        <v>23</v>
      </c>
      <c r="B23" s="86" t="s">
        <v>10</v>
      </c>
      <c r="C23" s="82">
        <v>0.9</v>
      </c>
      <c r="D23" s="82">
        <v>0.9</v>
      </c>
      <c r="E23" s="82">
        <f t="shared" si="0"/>
        <v>100</v>
      </c>
    </row>
    <row r="24" spans="1:5" ht="36">
      <c r="A24" s="92" t="s">
        <v>24</v>
      </c>
      <c r="B24" s="87" t="s">
        <v>25</v>
      </c>
      <c r="C24" s="88">
        <f>C9/C83</f>
        <v>78.723320932054051</v>
      </c>
      <c r="D24" s="88">
        <f>D9/D83</f>
        <v>72.601728414199357</v>
      </c>
      <c r="E24" s="88">
        <f t="shared" si="0"/>
        <v>108.43174487930985</v>
      </c>
    </row>
    <row r="25" spans="1:5" ht="18">
      <c r="A25" s="92" t="s">
        <v>26</v>
      </c>
      <c r="B25" s="87" t="s">
        <v>10</v>
      </c>
      <c r="C25" s="88">
        <v>15</v>
      </c>
      <c r="D25" s="88">
        <v>12</v>
      </c>
      <c r="E25" s="88">
        <f t="shared" si="0"/>
        <v>125</v>
      </c>
    </row>
    <row r="26" spans="1:5" ht="18">
      <c r="A26" s="92" t="s">
        <v>27</v>
      </c>
      <c r="B26" s="87" t="s">
        <v>10</v>
      </c>
      <c r="C26" s="88">
        <v>1.6</v>
      </c>
      <c r="D26" s="88">
        <v>8.6999999999999993</v>
      </c>
      <c r="E26" s="88">
        <f t="shared" si="0"/>
        <v>18.390804597701152</v>
      </c>
    </row>
    <row r="27" spans="1:5" ht="18">
      <c r="A27" s="92" t="s">
        <v>28</v>
      </c>
      <c r="B27" s="87" t="s">
        <v>29</v>
      </c>
      <c r="C27" s="88">
        <v>84</v>
      </c>
      <c r="D27" s="88">
        <v>81</v>
      </c>
      <c r="E27" s="88">
        <f t="shared" si="0"/>
        <v>103.7037037037037</v>
      </c>
    </row>
    <row r="28" spans="1:5" ht="18">
      <c r="A28" s="92" t="s">
        <v>30</v>
      </c>
      <c r="B28" s="87" t="s">
        <v>29</v>
      </c>
      <c r="C28" s="88">
        <v>16</v>
      </c>
      <c r="D28" s="88">
        <v>19</v>
      </c>
      <c r="E28" s="88">
        <f t="shared" si="0"/>
        <v>84.210526315789465</v>
      </c>
    </row>
    <row r="29" spans="1:5" ht="64.5" customHeight="1">
      <c r="A29" s="92" t="s">
        <v>31</v>
      </c>
      <c r="B29" s="87" t="s">
        <v>10</v>
      </c>
      <c r="C29" s="88">
        <v>58.1</v>
      </c>
      <c r="D29" s="88">
        <v>53.8</v>
      </c>
      <c r="E29" s="88">
        <f t="shared" si="0"/>
        <v>107.99256505576209</v>
      </c>
    </row>
    <row r="30" spans="1:5" ht="60.75" customHeight="1">
      <c r="A30" s="92" t="s">
        <v>32</v>
      </c>
      <c r="B30" s="87" t="s">
        <v>10</v>
      </c>
      <c r="C30" s="88">
        <v>60.1</v>
      </c>
      <c r="D30" s="88">
        <v>54.9</v>
      </c>
      <c r="E30" s="88">
        <f t="shared" si="0"/>
        <v>109.47176684881603</v>
      </c>
    </row>
    <row r="31" spans="1:5" ht="54">
      <c r="A31" s="92" t="s">
        <v>33</v>
      </c>
      <c r="B31" s="87" t="s">
        <v>25</v>
      </c>
      <c r="C31" s="88">
        <f>C30/C83</f>
        <v>2.3536322694341103</v>
      </c>
      <c r="D31" s="88">
        <f>D30/D83</f>
        <v>2.1275771198263835</v>
      </c>
      <c r="E31" s="88">
        <f t="shared" si="0"/>
        <v>110.62500378957702</v>
      </c>
    </row>
    <row r="32" spans="1:5" ht="18.75" customHeight="1">
      <c r="A32" s="212" t="s">
        <v>34</v>
      </c>
      <c r="B32" s="212"/>
      <c r="C32" s="212"/>
      <c r="D32" s="212"/>
      <c r="E32" s="212"/>
    </row>
    <row r="33" spans="1:6" ht="17.399999999999999">
      <c r="A33" s="95" t="s">
        <v>35</v>
      </c>
      <c r="B33" s="96"/>
      <c r="C33" s="96"/>
      <c r="D33" s="96"/>
      <c r="E33" s="96"/>
    </row>
    <row r="34" spans="1:6" ht="36">
      <c r="A34" s="97" t="s">
        <v>36</v>
      </c>
      <c r="B34" s="84" t="s">
        <v>10</v>
      </c>
      <c r="C34" s="83">
        <v>1621.3</v>
      </c>
      <c r="D34" s="83">
        <f>D37+D40+D43</f>
        <v>1541.3003999999999</v>
      </c>
      <c r="E34" s="83">
        <f>C34/D34*100</f>
        <v>105.19039636919578</v>
      </c>
    </row>
    <row r="35" spans="1:6" ht="18">
      <c r="A35" s="97" t="s">
        <v>37</v>
      </c>
      <c r="B35" s="84" t="s">
        <v>29</v>
      </c>
      <c r="C35" s="84">
        <v>105.8</v>
      </c>
      <c r="D35" s="84">
        <v>112.5</v>
      </c>
      <c r="E35" s="83">
        <f>C35/D35*100</f>
        <v>94.044444444444437</v>
      </c>
    </row>
    <row r="36" spans="1:6" ht="18">
      <c r="A36" s="98" t="s">
        <v>38</v>
      </c>
      <c r="B36" s="86"/>
      <c r="C36" s="86"/>
      <c r="D36" s="86"/>
      <c r="E36" s="91"/>
    </row>
    <row r="37" spans="1:6" ht="36">
      <c r="A37" s="97" t="s">
        <v>39</v>
      </c>
      <c r="B37" s="84" t="s">
        <v>10</v>
      </c>
      <c r="C37" s="83">
        <v>1599.6</v>
      </c>
      <c r="D37" s="83">
        <v>1525.5</v>
      </c>
      <c r="E37" s="83">
        <f>C37/D37*100</f>
        <v>104.85742379547689</v>
      </c>
    </row>
    <row r="38" spans="1:6" ht="18">
      <c r="A38" s="97" t="s">
        <v>40</v>
      </c>
      <c r="B38" s="84" t="s">
        <v>29</v>
      </c>
      <c r="C38" s="84">
        <v>105.8</v>
      </c>
      <c r="D38" s="84">
        <v>112.5</v>
      </c>
      <c r="E38" s="83">
        <f>C38/D38*100</f>
        <v>94.044444444444437</v>
      </c>
    </row>
    <row r="39" spans="1:6" ht="18">
      <c r="A39" s="98" t="s">
        <v>41</v>
      </c>
      <c r="B39" s="86"/>
      <c r="C39" s="86"/>
      <c r="D39" s="86"/>
      <c r="E39" s="82"/>
    </row>
    <row r="40" spans="1:6" ht="36">
      <c r="A40" s="97" t="s">
        <v>39</v>
      </c>
      <c r="B40" s="86" t="s">
        <v>10</v>
      </c>
      <c r="C40" s="82">
        <v>2.2000000000000002</v>
      </c>
      <c r="D40" s="82">
        <v>4.0000000000000002E-4</v>
      </c>
      <c r="E40" s="82">
        <f>C40/D40*100</f>
        <v>550000</v>
      </c>
    </row>
    <row r="41" spans="1:6" ht="18">
      <c r="A41" s="97" t="s">
        <v>40</v>
      </c>
      <c r="B41" s="86" t="s">
        <v>29</v>
      </c>
      <c r="C41" s="82" t="s">
        <v>45</v>
      </c>
      <c r="D41" s="82" t="s">
        <v>45</v>
      </c>
      <c r="E41" s="82" t="e">
        <f>C41/D41*100</f>
        <v>#VALUE!</v>
      </c>
    </row>
    <row r="42" spans="1:6" ht="34.799999999999997">
      <c r="A42" s="98" t="s">
        <v>42</v>
      </c>
      <c r="B42" s="86"/>
      <c r="C42" s="86"/>
      <c r="D42" s="86"/>
      <c r="E42" s="82"/>
    </row>
    <row r="43" spans="1:6" ht="36">
      <c r="A43" s="97" t="s">
        <v>43</v>
      </c>
      <c r="B43" s="84" t="s">
        <v>10</v>
      </c>
      <c r="C43" s="90">
        <v>19.399999999999999</v>
      </c>
      <c r="D43" s="83">
        <v>15.8</v>
      </c>
      <c r="E43" s="83">
        <f>C43/D43*100</f>
        <v>122.78481012658227</v>
      </c>
    </row>
    <row r="44" spans="1:6" ht="18">
      <c r="A44" s="97" t="s">
        <v>40</v>
      </c>
      <c r="B44" s="84" t="s">
        <v>29</v>
      </c>
      <c r="C44" s="84" t="s">
        <v>45</v>
      </c>
      <c r="D44" s="84" t="s">
        <v>45</v>
      </c>
      <c r="E44" s="83" t="e">
        <f>C44/D44*100</f>
        <v>#VALUE!</v>
      </c>
      <c r="F44" s="61"/>
    </row>
    <row r="45" spans="1:6" ht="52.2">
      <c r="A45" s="98" t="s">
        <v>265</v>
      </c>
      <c r="B45" s="86"/>
      <c r="C45" s="86">
        <v>0</v>
      </c>
      <c r="D45" s="86">
        <v>0</v>
      </c>
      <c r="E45" s="86"/>
    </row>
    <row r="46" spans="1:6" ht="36">
      <c r="A46" s="97" t="s">
        <v>43</v>
      </c>
      <c r="B46" s="84" t="s">
        <v>10</v>
      </c>
      <c r="C46" s="83">
        <v>0</v>
      </c>
      <c r="D46" s="83">
        <v>0</v>
      </c>
      <c r="E46" s="83" t="e">
        <f>C46/D46*100</f>
        <v>#DIV/0!</v>
      </c>
    </row>
    <row r="47" spans="1:6" ht="34.799999999999997">
      <c r="A47" s="98" t="s">
        <v>44</v>
      </c>
      <c r="B47" s="99"/>
      <c r="C47" s="86"/>
      <c r="D47" s="86"/>
      <c r="E47" s="86"/>
    </row>
    <row r="48" spans="1:6" ht="21.75" customHeight="1">
      <c r="A48" s="100" t="s">
        <v>267</v>
      </c>
      <c r="B48" s="84" t="s">
        <v>10</v>
      </c>
      <c r="C48" s="90">
        <v>30.9</v>
      </c>
      <c r="D48" s="83">
        <v>29.7</v>
      </c>
      <c r="E48" s="83">
        <f>C48/D48*100</f>
        <v>104.04040404040404</v>
      </c>
    </row>
    <row r="49" spans="1:6" ht="36">
      <c r="A49" s="100" t="s">
        <v>268</v>
      </c>
      <c r="B49" s="84" t="s">
        <v>29</v>
      </c>
      <c r="C49" s="84">
        <v>95.2</v>
      </c>
      <c r="D49" s="84">
        <v>110.3</v>
      </c>
      <c r="E49" s="83">
        <f>C49/D49*100</f>
        <v>86.310063463281963</v>
      </c>
    </row>
    <row r="50" spans="1:6" ht="18">
      <c r="A50" s="98" t="s">
        <v>46</v>
      </c>
      <c r="B50" s="99"/>
      <c r="C50" s="86"/>
      <c r="D50" s="86"/>
      <c r="E50" s="86"/>
    </row>
    <row r="51" spans="1:6" ht="18">
      <c r="A51" s="100" t="s">
        <v>47</v>
      </c>
      <c r="B51" s="84" t="s">
        <v>10</v>
      </c>
      <c r="C51" s="84">
        <v>19.100000000000001</v>
      </c>
      <c r="D51" s="84">
        <v>21.6</v>
      </c>
      <c r="E51" s="83">
        <f>C51/D51*100</f>
        <v>88.425925925925924</v>
      </c>
    </row>
    <row r="52" spans="1:6" ht="18">
      <c r="A52" s="100" t="s">
        <v>48</v>
      </c>
      <c r="B52" s="84" t="s">
        <v>49</v>
      </c>
      <c r="C52" s="83">
        <v>145.30000000000001</v>
      </c>
      <c r="D52" s="83">
        <v>0</v>
      </c>
      <c r="E52" s="83" t="e">
        <f>C52/D52*100</f>
        <v>#DIV/0!</v>
      </c>
    </row>
    <row r="53" spans="1:6" ht="18">
      <c r="A53" s="100" t="s">
        <v>50</v>
      </c>
      <c r="B53" s="84" t="s">
        <v>49</v>
      </c>
      <c r="C53" s="201">
        <f>C52/C83/1000</f>
        <v>5.6902290973174082E-3</v>
      </c>
      <c r="D53" s="201">
        <v>0</v>
      </c>
      <c r="E53" s="83" t="e">
        <f>C53/D53*100</f>
        <v>#DIV/0!</v>
      </c>
    </row>
    <row r="54" spans="1:6" ht="18">
      <c r="A54" s="98" t="s">
        <v>51</v>
      </c>
      <c r="B54" s="99"/>
      <c r="C54" s="86"/>
      <c r="D54" s="86"/>
      <c r="E54" s="86"/>
    </row>
    <row r="55" spans="1:6" ht="18">
      <c r="A55" s="100" t="s">
        <v>52</v>
      </c>
      <c r="B55" s="84" t="s">
        <v>53</v>
      </c>
      <c r="C55" s="83">
        <v>0</v>
      </c>
      <c r="D55" s="83">
        <v>0</v>
      </c>
      <c r="E55" s="83" t="e">
        <f>C55/D55*100</f>
        <v>#DIV/0!</v>
      </c>
      <c r="F55" s="61"/>
    </row>
    <row r="56" spans="1:6" ht="19.5" customHeight="1">
      <c r="A56" s="100" t="s">
        <v>54</v>
      </c>
      <c r="B56" s="84" t="s">
        <v>55</v>
      </c>
      <c r="C56" s="83">
        <v>0</v>
      </c>
      <c r="D56" s="83">
        <v>0</v>
      </c>
      <c r="E56" s="83" t="e">
        <f>C56/D56*100</f>
        <v>#DIV/0!</v>
      </c>
    </row>
    <row r="57" spans="1:6" ht="34.799999999999997">
      <c r="A57" s="98" t="s">
        <v>56</v>
      </c>
      <c r="B57" s="99"/>
      <c r="C57" s="86"/>
      <c r="D57" s="86"/>
      <c r="E57" s="86"/>
    </row>
    <row r="58" spans="1:6" ht="18">
      <c r="A58" s="100" t="s">
        <v>57</v>
      </c>
      <c r="B58" s="84" t="s">
        <v>10</v>
      </c>
      <c r="C58" s="84">
        <v>171.2</v>
      </c>
      <c r="D58" s="84">
        <v>158.69999999999999</v>
      </c>
      <c r="E58" s="83">
        <f>C58/D58*100</f>
        <v>107.87649653434153</v>
      </c>
    </row>
    <row r="59" spans="1:6" ht="18">
      <c r="A59" s="100" t="s">
        <v>58</v>
      </c>
      <c r="B59" s="84" t="s">
        <v>29</v>
      </c>
      <c r="C59" s="90">
        <v>105.2</v>
      </c>
      <c r="D59" s="90">
        <v>112.2</v>
      </c>
      <c r="E59" s="83">
        <f>C59/D59*100</f>
        <v>93.761140819964353</v>
      </c>
      <c r="F59" s="61"/>
    </row>
    <row r="60" spans="1:6" ht="18">
      <c r="A60" s="98" t="s">
        <v>59</v>
      </c>
      <c r="B60" s="99"/>
      <c r="C60" s="86"/>
      <c r="D60" s="86"/>
      <c r="E60" s="86"/>
    </row>
    <row r="61" spans="1:6" ht="22.5" customHeight="1">
      <c r="A61" s="100" t="s">
        <v>266</v>
      </c>
      <c r="B61" s="84" t="s">
        <v>60</v>
      </c>
      <c r="C61" s="90">
        <v>88</v>
      </c>
      <c r="D61" s="90">
        <v>85</v>
      </c>
      <c r="E61" s="83">
        <f>C61/D61*100</f>
        <v>103.5294117647059</v>
      </c>
      <c r="F61" s="61"/>
    </row>
    <row r="62" spans="1:6" ht="36">
      <c r="A62" s="100" t="s">
        <v>269</v>
      </c>
      <c r="B62" s="84" t="s">
        <v>29</v>
      </c>
      <c r="C62" s="90">
        <v>18.2</v>
      </c>
      <c r="D62" s="90">
        <v>16.5</v>
      </c>
      <c r="E62" s="83">
        <f>C62/D62*100</f>
        <v>110.3030303030303</v>
      </c>
      <c r="F62" s="61"/>
    </row>
    <row r="63" spans="1:6" ht="18">
      <c r="A63" s="92" t="s">
        <v>61</v>
      </c>
      <c r="B63" s="87" t="s">
        <v>25</v>
      </c>
      <c r="C63" s="87">
        <v>25456</v>
      </c>
      <c r="D63" s="87">
        <v>2298</v>
      </c>
      <c r="E63" s="83">
        <f>C63/D63*100</f>
        <v>1107.7458659704091</v>
      </c>
    </row>
    <row r="64" spans="1:6" ht="18">
      <c r="A64" s="86" t="s">
        <v>62</v>
      </c>
      <c r="B64" s="86" t="s">
        <v>25</v>
      </c>
      <c r="C64" s="86">
        <v>2038</v>
      </c>
      <c r="D64" s="86">
        <v>2298</v>
      </c>
      <c r="E64" s="83">
        <f>C64/D64*100</f>
        <v>88.685813751087906</v>
      </c>
    </row>
    <row r="65" spans="1:5" ht="18.75" customHeight="1">
      <c r="A65" s="212" t="s">
        <v>63</v>
      </c>
      <c r="B65" s="212"/>
      <c r="C65" s="212"/>
      <c r="D65" s="212"/>
      <c r="E65" s="212"/>
    </row>
    <row r="66" spans="1:5" ht="72">
      <c r="A66" s="92" t="s">
        <v>64</v>
      </c>
      <c r="B66" s="87" t="s">
        <v>65</v>
      </c>
      <c r="C66" s="88"/>
      <c r="D66" s="88"/>
      <c r="E66" s="83" t="e">
        <f>C66/D66*100</f>
        <v>#DIV/0!</v>
      </c>
    </row>
    <row r="67" spans="1:5" ht="18">
      <c r="A67" s="101" t="s">
        <v>66</v>
      </c>
      <c r="B67" s="102"/>
      <c r="C67" s="88"/>
      <c r="D67" s="88"/>
      <c r="E67" s="87"/>
    </row>
    <row r="68" spans="1:5" ht="18">
      <c r="A68" s="103" t="s">
        <v>67</v>
      </c>
      <c r="B68" s="86" t="s">
        <v>68</v>
      </c>
      <c r="C68" s="82"/>
      <c r="D68" s="82"/>
      <c r="E68" s="82" t="e">
        <f>C68/D68*100</f>
        <v>#DIV/0!</v>
      </c>
    </row>
    <row r="69" spans="1:5" ht="18">
      <c r="A69" s="104" t="s">
        <v>69</v>
      </c>
      <c r="B69" s="86" t="s">
        <v>29</v>
      </c>
      <c r="C69" s="82"/>
      <c r="D69" s="82"/>
      <c r="E69" s="82" t="e">
        <f>C69/D69*100</f>
        <v>#DIV/0!</v>
      </c>
    </row>
    <row r="70" spans="1:5" ht="18">
      <c r="A70" s="103" t="s">
        <v>70</v>
      </c>
      <c r="B70" s="86" t="s">
        <v>68</v>
      </c>
      <c r="C70" s="82"/>
      <c r="D70" s="82"/>
      <c r="E70" s="82" t="e">
        <f>C70/D70*100</f>
        <v>#DIV/0!</v>
      </c>
    </row>
    <row r="71" spans="1:5" ht="21" customHeight="1">
      <c r="A71" s="103" t="s">
        <v>71</v>
      </c>
      <c r="B71" s="86" t="s">
        <v>29</v>
      </c>
      <c r="C71" s="82"/>
      <c r="D71" s="82"/>
      <c r="E71" s="82" t="e">
        <f>C71/D71*100</f>
        <v>#DIV/0!</v>
      </c>
    </row>
    <row r="72" spans="1:5" ht="18">
      <c r="A72" s="101" t="s">
        <v>72</v>
      </c>
      <c r="B72" s="86"/>
      <c r="C72" s="82"/>
      <c r="D72" s="82"/>
      <c r="E72" s="86"/>
    </row>
    <row r="73" spans="1:5" ht="18">
      <c r="A73" s="103" t="s">
        <v>73</v>
      </c>
      <c r="B73" s="86" t="s">
        <v>68</v>
      </c>
      <c r="C73" s="82"/>
      <c r="D73" s="82"/>
      <c r="E73" s="82" t="e">
        <f t="shared" ref="E73:E81" si="1">C73/D73*100</f>
        <v>#DIV/0!</v>
      </c>
    </row>
    <row r="74" spans="1:5" ht="18">
      <c r="A74" s="104" t="s">
        <v>69</v>
      </c>
      <c r="B74" s="86" t="s">
        <v>29</v>
      </c>
      <c r="C74" s="82"/>
      <c r="D74" s="82"/>
      <c r="E74" s="82" t="e">
        <f t="shared" si="1"/>
        <v>#DIV/0!</v>
      </c>
    </row>
    <row r="75" spans="1:5" ht="18">
      <c r="A75" s="103" t="s">
        <v>74</v>
      </c>
      <c r="B75" s="86" t="s">
        <v>68</v>
      </c>
      <c r="C75" s="82"/>
      <c r="D75" s="82"/>
      <c r="E75" s="82" t="e">
        <f t="shared" si="1"/>
        <v>#DIV/0!</v>
      </c>
    </row>
    <row r="76" spans="1:5" ht="18">
      <c r="A76" s="104" t="s">
        <v>69</v>
      </c>
      <c r="B76" s="86" t="s">
        <v>29</v>
      </c>
      <c r="C76" s="82"/>
      <c r="D76" s="82"/>
      <c r="E76" s="82" t="e">
        <f t="shared" si="1"/>
        <v>#DIV/0!</v>
      </c>
    </row>
    <row r="77" spans="1:5" ht="18">
      <c r="A77" s="103" t="s">
        <v>75</v>
      </c>
      <c r="B77" s="86" t="s">
        <v>68</v>
      </c>
      <c r="C77" s="82"/>
      <c r="D77" s="82"/>
      <c r="E77" s="82" t="e">
        <f t="shared" si="1"/>
        <v>#DIV/0!</v>
      </c>
    </row>
    <row r="78" spans="1:5" ht="18">
      <c r="A78" s="104" t="s">
        <v>69</v>
      </c>
      <c r="B78" s="86" t="s">
        <v>29</v>
      </c>
      <c r="C78" s="82"/>
      <c r="D78" s="82"/>
      <c r="E78" s="82" t="e">
        <f t="shared" si="1"/>
        <v>#DIV/0!</v>
      </c>
    </row>
    <row r="79" spans="1:5" ht="36">
      <c r="A79" s="92" t="s">
        <v>76</v>
      </c>
      <c r="B79" s="87" t="s">
        <v>65</v>
      </c>
      <c r="C79" s="88"/>
      <c r="D79" s="88"/>
      <c r="E79" s="88" t="e">
        <f t="shared" si="1"/>
        <v>#DIV/0!</v>
      </c>
    </row>
    <row r="80" spans="1:5" ht="36">
      <c r="A80" s="92" t="s">
        <v>77</v>
      </c>
      <c r="B80" s="87" t="s">
        <v>29</v>
      </c>
      <c r="C80" s="88"/>
      <c r="D80" s="88"/>
      <c r="E80" s="88" t="e">
        <f t="shared" si="1"/>
        <v>#DIV/0!</v>
      </c>
    </row>
    <row r="81" spans="1:5" ht="36">
      <c r="A81" s="92" t="s">
        <v>78</v>
      </c>
      <c r="B81" s="87" t="s">
        <v>29</v>
      </c>
      <c r="C81" s="88"/>
      <c r="D81" s="88"/>
      <c r="E81" s="88" t="e">
        <f t="shared" si="1"/>
        <v>#DIV/0!</v>
      </c>
    </row>
    <row r="82" spans="1:5" ht="18.75" customHeight="1">
      <c r="A82" s="212" t="s">
        <v>79</v>
      </c>
      <c r="B82" s="212"/>
      <c r="C82" s="212"/>
      <c r="D82" s="212"/>
      <c r="E82" s="212"/>
    </row>
    <row r="83" spans="1:5" ht="18">
      <c r="A83" s="105" t="s">
        <v>80</v>
      </c>
      <c r="B83" s="87" t="s">
        <v>81</v>
      </c>
      <c r="C83" s="89">
        <v>25.535</v>
      </c>
      <c r="D83" s="89">
        <v>25.803999999999998</v>
      </c>
      <c r="E83" s="88">
        <f t="shared" ref="E83:E104" si="2">C83/D83*100</f>
        <v>98.957525964966678</v>
      </c>
    </row>
    <row r="84" spans="1:5" ht="18">
      <c r="A84" s="92" t="s">
        <v>82</v>
      </c>
      <c r="B84" s="87" t="s">
        <v>68</v>
      </c>
      <c r="C84" s="89"/>
      <c r="D84" s="89"/>
      <c r="E84" s="88" t="e">
        <f t="shared" si="2"/>
        <v>#DIV/0!</v>
      </c>
    </row>
    <row r="85" spans="1:5" ht="18">
      <c r="A85" s="92" t="s">
        <v>83</v>
      </c>
      <c r="B85" s="87" t="s">
        <v>68</v>
      </c>
      <c r="C85" s="89"/>
      <c r="D85" s="89"/>
      <c r="E85" s="88" t="e">
        <f t="shared" si="2"/>
        <v>#DIV/0!</v>
      </c>
    </row>
    <row r="86" spans="1:5" ht="18">
      <c r="A86" s="94" t="s">
        <v>84</v>
      </c>
      <c r="B86" s="86" t="s">
        <v>68</v>
      </c>
      <c r="C86" s="85"/>
      <c r="D86" s="85"/>
      <c r="E86" s="83" t="e">
        <f t="shared" si="2"/>
        <v>#DIV/0!</v>
      </c>
    </row>
    <row r="87" spans="1:5" ht="18">
      <c r="A87" s="92" t="s">
        <v>85</v>
      </c>
      <c r="B87" s="87" t="s">
        <v>68</v>
      </c>
      <c r="C87" s="89"/>
      <c r="D87" s="89"/>
      <c r="E87" s="88" t="e">
        <f t="shared" si="2"/>
        <v>#DIV/0!</v>
      </c>
    </row>
    <row r="88" spans="1:5" ht="18">
      <c r="A88" s="92" t="s">
        <v>86</v>
      </c>
      <c r="B88" s="87" t="s">
        <v>68</v>
      </c>
      <c r="C88" s="89"/>
      <c r="D88" s="89"/>
      <c r="E88" s="88" t="e">
        <f t="shared" si="2"/>
        <v>#DIV/0!</v>
      </c>
    </row>
    <row r="89" spans="1:5" ht="18">
      <c r="A89" s="94" t="s">
        <v>87</v>
      </c>
      <c r="B89" s="86" t="s">
        <v>68</v>
      </c>
      <c r="C89" s="85"/>
      <c r="D89" s="85"/>
      <c r="E89" s="83" t="e">
        <f t="shared" si="2"/>
        <v>#DIV/0!</v>
      </c>
    </row>
    <row r="90" spans="1:5" ht="54">
      <c r="A90" s="92" t="s">
        <v>88</v>
      </c>
      <c r="B90" s="87" t="s">
        <v>29</v>
      </c>
      <c r="C90" s="88"/>
      <c r="D90" s="88"/>
      <c r="E90" s="88" t="e">
        <f t="shared" si="2"/>
        <v>#DIV/0!</v>
      </c>
    </row>
    <row r="91" spans="1:5" ht="36">
      <c r="A91" s="94" t="s">
        <v>89</v>
      </c>
      <c r="B91" s="86" t="s">
        <v>29</v>
      </c>
      <c r="C91" s="82"/>
      <c r="D91" s="82"/>
      <c r="E91" s="82" t="e">
        <f t="shared" si="2"/>
        <v>#DIV/0!</v>
      </c>
    </row>
    <row r="92" spans="1:5" ht="36">
      <c r="A92" s="94" t="s">
        <v>13</v>
      </c>
      <c r="B92" s="86" t="s">
        <v>29</v>
      </c>
      <c r="C92" s="82"/>
      <c r="D92" s="82"/>
      <c r="E92" s="82" t="e">
        <f t="shared" si="2"/>
        <v>#DIV/0!</v>
      </c>
    </row>
    <row r="93" spans="1:5" ht="18">
      <c r="A93" s="94" t="s">
        <v>14</v>
      </c>
      <c r="B93" s="86" t="s">
        <v>29</v>
      </c>
      <c r="C93" s="82"/>
      <c r="D93" s="82"/>
      <c r="E93" s="82" t="e">
        <f t="shared" si="2"/>
        <v>#DIV/0!</v>
      </c>
    </row>
    <row r="94" spans="1:5" ht="18">
      <c r="A94" s="94" t="s">
        <v>15</v>
      </c>
      <c r="B94" s="86" t="s">
        <v>29</v>
      </c>
      <c r="C94" s="82"/>
      <c r="D94" s="82"/>
      <c r="E94" s="82" t="e">
        <f t="shared" si="2"/>
        <v>#DIV/0!</v>
      </c>
    </row>
    <row r="95" spans="1:5" ht="18">
      <c r="A95" s="94" t="s">
        <v>16</v>
      </c>
      <c r="B95" s="86" t="s">
        <v>29</v>
      </c>
      <c r="C95" s="82"/>
      <c r="D95" s="82"/>
      <c r="E95" s="82" t="e">
        <f t="shared" si="2"/>
        <v>#DIV/0!</v>
      </c>
    </row>
    <row r="96" spans="1:5" ht="18">
      <c r="A96" s="94" t="s">
        <v>17</v>
      </c>
      <c r="B96" s="86" t="s">
        <v>29</v>
      </c>
      <c r="C96" s="82"/>
      <c r="D96" s="82"/>
      <c r="E96" s="82" t="e">
        <f t="shared" si="2"/>
        <v>#DIV/0!</v>
      </c>
    </row>
    <row r="97" spans="1:5" ht="36">
      <c r="A97" s="94" t="s">
        <v>18</v>
      </c>
      <c r="B97" s="86" t="s">
        <v>29</v>
      </c>
      <c r="C97" s="82"/>
      <c r="D97" s="82"/>
      <c r="E97" s="82" t="e">
        <f t="shared" si="2"/>
        <v>#DIV/0!</v>
      </c>
    </row>
    <row r="98" spans="1:5" ht="59.25" customHeight="1">
      <c r="A98" s="94" t="s">
        <v>19</v>
      </c>
      <c r="B98" s="86" t="s">
        <v>29</v>
      </c>
      <c r="C98" s="82"/>
      <c r="D98" s="82"/>
      <c r="E98" s="82" t="e">
        <f t="shared" si="2"/>
        <v>#DIV/0!</v>
      </c>
    </row>
    <row r="99" spans="1:5" ht="18">
      <c r="A99" s="94" t="s">
        <v>292</v>
      </c>
      <c r="B99" s="86" t="s">
        <v>29</v>
      </c>
      <c r="C99" s="82"/>
      <c r="D99" s="82"/>
      <c r="E99" s="82" t="e">
        <f t="shared" si="2"/>
        <v>#DIV/0!</v>
      </c>
    </row>
    <row r="100" spans="1:5" ht="36">
      <c r="A100" s="94" t="s">
        <v>56</v>
      </c>
      <c r="B100" s="86" t="s">
        <v>29</v>
      </c>
      <c r="C100" s="82"/>
      <c r="D100" s="82"/>
      <c r="E100" s="82" t="e">
        <f t="shared" si="2"/>
        <v>#DIV/0!</v>
      </c>
    </row>
    <row r="101" spans="1:5" ht="18">
      <c r="A101" s="94" t="s">
        <v>21</v>
      </c>
      <c r="B101" s="86" t="s">
        <v>29</v>
      </c>
      <c r="C101" s="82"/>
      <c r="D101" s="82"/>
      <c r="E101" s="82" t="e">
        <f t="shared" si="2"/>
        <v>#DIV/0!</v>
      </c>
    </row>
    <row r="102" spans="1:5" ht="18">
      <c r="A102" s="94" t="s">
        <v>22</v>
      </c>
      <c r="B102" s="86" t="s">
        <v>29</v>
      </c>
      <c r="C102" s="82"/>
      <c r="D102" s="82"/>
      <c r="E102" s="82" t="e">
        <f t="shared" si="2"/>
        <v>#DIV/0!</v>
      </c>
    </row>
    <row r="103" spans="1:5" ht="18">
      <c r="A103" s="94" t="s">
        <v>23</v>
      </c>
      <c r="B103" s="86" t="s">
        <v>29</v>
      </c>
      <c r="C103" s="82"/>
      <c r="D103" s="82"/>
      <c r="E103" s="82" t="e">
        <f t="shared" si="2"/>
        <v>#DIV/0!</v>
      </c>
    </row>
    <row r="104" spans="1:5" ht="72">
      <c r="A104" s="103" t="s">
        <v>91</v>
      </c>
      <c r="B104" s="86" t="s">
        <v>29</v>
      </c>
      <c r="C104" s="82"/>
      <c r="D104" s="82"/>
      <c r="E104" s="82" t="e">
        <f t="shared" si="2"/>
        <v>#DIV/0!</v>
      </c>
    </row>
    <row r="105" spans="1:5" ht="18.75" customHeight="1">
      <c r="A105" s="212" t="s">
        <v>92</v>
      </c>
      <c r="B105" s="212"/>
      <c r="C105" s="212"/>
      <c r="D105" s="212"/>
      <c r="E105" s="212"/>
    </row>
    <row r="106" spans="1:5" ht="18">
      <c r="A106" s="92" t="s">
        <v>93</v>
      </c>
      <c r="B106" s="87" t="s">
        <v>81</v>
      </c>
      <c r="C106" s="89">
        <f>SUM(C112:C124)+C108</f>
        <v>5.1990000000000007</v>
      </c>
      <c r="D106" s="89">
        <f>SUM(D112:D124)+D108</f>
        <v>5.2529999999999983</v>
      </c>
      <c r="E106" s="88">
        <f>C106/D106*100</f>
        <v>98.972015990862403</v>
      </c>
    </row>
    <row r="107" spans="1:5" ht="18">
      <c r="A107" s="92" t="s">
        <v>94</v>
      </c>
      <c r="B107" s="87"/>
      <c r="C107" s="89"/>
      <c r="D107" s="89"/>
      <c r="E107" s="88"/>
    </row>
    <row r="108" spans="1:5" ht="36">
      <c r="A108" s="94" t="s">
        <v>95</v>
      </c>
      <c r="B108" s="86" t="s">
        <v>81</v>
      </c>
      <c r="C108" s="85">
        <f>SUM(C109:C111)</f>
        <v>0.36399999999999999</v>
      </c>
      <c r="D108" s="85">
        <f>SUM(D109:D111)</f>
        <v>0.39</v>
      </c>
      <c r="E108" s="82">
        <f t="shared" ref="E108:E125" si="3">C108/D108*100</f>
        <v>93.333333333333329</v>
      </c>
    </row>
    <row r="109" spans="1:5" ht="36">
      <c r="A109" s="94" t="s">
        <v>13</v>
      </c>
      <c r="B109" s="86" t="s">
        <v>81</v>
      </c>
      <c r="C109" s="85">
        <v>0.19</v>
      </c>
      <c r="D109" s="85">
        <v>0.223</v>
      </c>
      <c r="E109" s="82">
        <f t="shared" si="3"/>
        <v>85.20179372197309</v>
      </c>
    </row>
    <row r="110" spans="1:5" ht="18">
      <c r="A110" s="94" t="s">
        <v>14</v>
      </c>
      <c r="B110" s="86" t="s">
        <v>81</v>
      </c>
      <c r="C110" s="85">
        <v>0.17399999999999999</v>
      </c>
      <c r="D110" s="85">
        <v>0.16700000000000001</v>
      </c>
      <c r="E110" s="82">
        <f t="shared" si="3"/>
        <v>104.19161676646705</v>
      </c>
    </row>
    <row r="111" spans="1:5" ht="18">
      <c r="A111" s="94" t="s">
        <v>15</v>
      </c>
      <c r="B111" s="86" t="s">
        <v>81</v>
      </c>
      <c r="C111" s="85">
        <v>0</v>
      </c>
      <c r="D111" s="85">
        <v>0</v>
      </c>
      <c r="E111" s="82" t="e">
        <f t="shared" si="3"/>
        <v>#DIV/0!</v>
      </c>
    </row>
    <row r="112" spans="1:5" ht="18">
      <c r="A112" s="94" t="s">
        <v>16</v>
      </c>
      <c r="B112" s="86" t="s">
        <v>81</v>
      </c>
      <c r="C112" s="85">
        <v>2.0750000000000002</v>
      </c>
      <c r="D112" s="85">
        <v>2.1059999999999999</v>
      </c>
      <c r="E112" s="82">
        <f t="shared" si="3"/>
        <v>98.528015194681871</v>
      </c>
    </row>
    <row r="113" spans="1:5" ht="18">
      <c r="A113" s="94" t="s">
        <v>17</v>
      </c>
      <c r="B113" s="86" t="s">
        <v>81</v>
      </c>
      <c r="C113" s="85">
        <v>0.02</v>
      </c>
      <c r="D113" s="85">
        <v>0</v>
      </c>
      <c r="E113" s="82" t="e">
        <f t="shared" si="3"/>
        <v>#DIV/0!</v>
      </c>
    </row>
    <row r="114" spans="1:5" ht="36">
      <c r="A114" s="94" t="s">
        <v>18</v>
      </c>
      <c r="B114" s="86" t="s">
        <v>81</v>
      </c>
      <c r="C114" s="85">
        <v>0.216</v>
      </c>
      <c r="D114" s="85">
        <v>0.223</v>
      </c>
      <c r="E114" s="82">
        <f t="shared" si="3"/>
        <v>96.860986547085204</v>
      </c>
    </row>
    <row r="115" spans="1:5" ht="41.25" customHeight="1">
      <c r="A115" s="94" t="s">
        <v>19</v>
      </c>
      <c r="B115" s="86" t="s">
        <v>81</v>
      </c>
      <c r="C115" s="85">
        <v>0</v>
      </c>
      <c r="D115" s="85">
        <v>0</v>
      </c>
      <c r="E115" s="82" t="e">
        <f t="shared" si="3"/>
        <v>#DIV/0!</v>
      </c>
    </row>
    <row r="116" spans="1:5" ht="18">
      <c r="A116" s="94" t="s">
        <v>90</v>
      </c>
      <c r="B116" s="86" t="s">
        <v>81</v>
      </c>
      <c r="C116" s="85">
        <v>0.188</v>
      </c>
      <c r="D116" s="85">
        <v>0.183</v>
      </c>
      <c r="E116" s="82">
        <f t="shared" si="3"/>
        <v>102.73224043715847</v>
      </c>
    </row>
    <row r="117" spans="1:5" ht="36">
      <c r="A117" s="94" t="s">
        <v>56</v>
      </c>
      <c r="B117" s="86" t="s">
        <v>81</v>
      </c>
      <c r="C117" s="85">
        <v>0.11600000000000001</v>
      </c>
      <c r="D117" s="85">
        <v>0.14099999999999999</v>
      </c>
      <c r="E117" s="82">
        <f t="shared" si="3"/>
        <v>82.269503546099301</v>
      </c>
    </row>
    <row r="118" spans="1:5" ht="18">
      <c r="A118" s="94" t="s">
        <v>21</v>
      </c>
      <c r="B118" s="86" t="s">
        <v>81</v>
      </c>
      <c r="C118" s="85">
        <v>0</v>
      </c>
      <c r="D118" s="85">
        <v>0</v>
      </c>
      <c r="E118" s="82" t="e">
        <f t="shared" si="3"/>
        <v>#DIV/0!</v>
      </c>
    </row>
    <row r="119" spans="1:5" ht="18">
      <c r="A119" s="94" t="s">
        <v>308</v>
      </c>
      <c r="B119" s="86" t="s">
        <v>81</v>
      </c>
      <c r="C119" s="85">
        <v>9.9000000000000005E-2</v>
      </c>
      <c r="D119" s="85">
        <v>9.7000000000000003E-2</v>
      </c>
      <c r="E119" s="82">
        <f t="shared" si="3"/>
        <v>102.06185567010309</v>
      </c>
    </row>
    <row r="120" spans="1:5" ht="36">
      <c r="A120" s="94" t="s">
        <v>96</v>
      </c>
      <c r="B120" s="86" t="s">
        <v>81</v>
      </c>
      <c r="C120" s="85">
        <v>0.3</v>
      </c>
      <c r="D120" s="85">
        <v>0.30399999999999999</v>
      </c>
      <c r="E120" s="82">
        <f t="shared" si="3"/>
        <v>98.68421052631578</v>
      </c>
    </row>
    <row r="121" spans="1:5" ht="18">
      <c r="A121" s="94" t="s">
        <v>97</v>
      </c>
      <c r="B121" s="86" t="s">
        <v>81</v>
      </c>
      <c r="C121" s="85">
        <v>1.331</v>
      </c>
      <c r="D121" s="85">
        <v>1.3129999999999999</v>
      </c>
      <c r="E121" s="82">
        <f t="shared" si="3"/>
        <v>101.37090632140138</v>
      </c>
    </row>
    <row r="122" spans="1:5" ht="18">
      <c r="A122" s="94" t="s">
        <v>98</v>
      </c>
      <c r="B122" s="86" t="s">
        <v>81</v>
      </c>
      <c r="C122" s="85">
        <v>0.34399999999999997</v>
      </c>
      <c r="D122" s="85">
        <v>0.35</v>
      </c>
      <c r="E122" s="82">
        <f t="shared" si="3"/>
        <v>98.285714285714292</v>
      </c>
    </row>
    <row r="123" spans="1:5" ht="18">
      <c r="A123" s="94" t="s">
        <v>274</v>
      </c>
      <c r="B123" s="86" t="s">
        <v>81</v>
      </c>
      <c r="C123" s="85">
        <v>0.13500000000000001</v>
      </c>
      <c r="D123" s="85">
        <v>0.13400000000000001</v>
      </c>
      <c r="E123" s="82">
        <f t="shared" si="3"/>
        <v>100.74626865671641</v>
      </c>
    </row>
    <row r="124" spans="1:5" ht="18">
      <c r="A124" s="94" t="s">
        <v>309</v>
      </c>
      <c r="B124" s="86" t="s">
        <v>81</v>
      </c>
      <c r="C124" s="85">
        <v>1.0999999999999999E-2</v>
      </c>
      <c r="D124" s="85">
        <v>1.2E-2</v>
      </c>
      <c r="E124" s="82">
        <f t="shared" si="3"/>
        <v>91.666666666666657</v>
      </c>
    </row>
    <row r="125" spans="1:5" ht="78" customHeight="1">
      <c r="A125" s="100" t="s">
        <v>271</v>
      </c>
      <c r="B125" s="84" t="s">
        <v>81</v>
      </c>
      <c r="C125" s="84">
        <v>1.835</v>
      </c>
      <c r="D125" s="84">
        <v>1.827</v>
      </c>
      <c r="E125" s="83">
        <f t="shared" si="3"/>
        <v>100.43787629994527</v>
      </c>
    </row>
    <row r="126" spans="1:5" ht="18">
      <c r="A126" s="93" t="s">
        <v>99</v>
      </c>
      <c r="B126" s="86"/>
      <c r="C126" s="86"/>
      <c r="D126" s="86"/>
      <c r="E126" s="82"/>
    </row>
    <row r="127" spans="1:5" ht="36">
      <c r="A127" s="94" t="s">
        <v>100</v>
      </c>
      <c r="B127" s="86" t="s">
        <v>81</v>
      </c>
      <c r="C127" s="86">
        <v>0.251</v>
      </c>
      <c r="D127" s="86">
        <v>0.25800000000000001</v>
      </c>
      <c r="E127" s="82">
        <f t="shared" ref="E127:E133" si="4">C127/D127*100</f>
        <v>97.286821705426348</v>
      </c>
    </row>
    <row r="128" spans="1:5" ht="18">
      <c r="A128" s="94" t="s">
        <v>101</v>
      </c>
      <c r="B128" s="86" t="s">
        <v>81</v>
      </c>
      <c r="C128" s="85">
        <v>0.251</v>
      </c>
      <c r="D128" s="85">
        <v>0.25800000000000001</v>
      </c>
      <c r="E128" s="82">
        <f t="shared" si="4"/>
        <v>97.286821705426348</v>
      </c>
    </row>
    <row r="129" spans="1:8" ht="18">
      <c r="A129" s="94" t="s">
        <v>97</v>
      </c>
      <c r="B129" s="86" t="s">
        <v>81</v>
      </c>
      <c r="C129" s="85">
        <v>1.331</v>
      </c>
      <c r="D129" s="86">
        <v>1.3129999999999999</v>
      </c>
      <c r="E129" s="82">
        <f t="shared" si="4"/>
        <v>101.37090632140138</v>
      </c>
    </row>
    <row r="130" spans="1:8" ht="18">
      <c r="A130" s="94" t="s">
        <v>102</v>
      </c>
      <c r="B130" s="86" t="s">
        <v>68</v>
      </c>
      <c r="C130" s="85">
        <v>0.3</v>
      </c>
      <c r="D130" s="86">
        <v>0.30399999999999999</v>
      </c>
      <c r="E130" s="82">
        <f t="shared" si="4"/>
        <v>98.68421052631578</v>
      </c>
    </row>
    <row r="131" spans="1:8" ht="36">
      <c r="A131" s="101" t="s">
        <v>290</v>
      </c>
      <c r="B131" s="87" t="s">
        <v>29</v>
      </c>
      <c r="C131" s="87">
        <v>4.54</v>
      </c>
      <c r="D131" s="88">
        <v>5.9</v>
      </c>
      <c r="E131" s="88">
        <f t="shared" si="4"/>
        <v>76.949152542372872</v>
      </c>
      <c r="F131" s="213"/>
      <c r="G131" s="214"/>
      <c r="H131" s="214"/>
    </row>
    <row r="132" spans="1:8" ht="18">
      <c r="A132" s="92" t="s">
        <v>103</v>
      </c>
      <c r="B132" s="87" t="s">
        <v>104</v>
      </c>
      <c r="C132" s="106">
        <v>35652</v>
      </c>
      <c r="D132" s="106">
        <v>32568</v>
      </c>
      <c r="E132" s="88">
        <f t="shared" si="4"/>
        <v>109.46941783345616</v>
      </c>
    </row>
    <row r="133" spans="1:8" ht="36">
      <c r="A133" s="92" t="s">
        <v>105</v>
      </c>
      <c r="B133" s="87" t="s">
        <v>104</v>
      </c>
      <c r="C133" s="106">
        <v>34255</v>
      </c>
      <c r="D133" s="106">
        <f>D159/D106/3*1000</f>
        <v>31374.960340123114</v>
      </c>
      <c r="E133" s="88">
        <f t="shared" si="4"/>
        <v>109.17942087784512</v>
      </c>
    </row>
    <row r="134" spans="1:8" ht="18">
      <c r="A134" s="92" t="s">
        <v>94</v>
      </c>
      <c r="B134" s="86"/>
      <c r="C134" s="86"/>
      <c r="D134" s="86"/>
      <c r="E134" s="82"/>
    </row>
    <row r="135" spans="1:8" ht="36">
      <c r="A135" s="94" t="s">
        <v>95</v>
      </c>
      <c r="B135" s="86" t="s">
        <v>104</v>
      </c>
      <c r="C135" s="86">
        <v>23109</v>
      </c>
      <c r="D135" s="86">
        <v>22971</v>
      </c>
      <c r="E135" s="82">
        <f t="shared" ref="E135:E152" si="5">C135/D135*100</f>
        <v>100.6007574768186</v>
      </c>
    </row>
    <row r="136" spans="1:8" ht="36">
      <c r="A136" s="94" t="s">
        <v>13</v>
      </c>
      <c r="B136" s="86" t="s">
        <v>104</v>
      </c>
      <c r="C136" s="86">
        <v>15490</v>
      </c>
      <c r="D136" s="86">
        <v>13109</v>
      </c>
      <c r="E136" s="82">
        <f t="shared" si="5"/>
        <v>118.16309405751772</v>
      </c>
    </row>
    <row r="137" spans="1:8" ht="18">
      <c r="A137" s="94" t="s">
        <v>14</v>
      </c>
      <c r="B137" s="86" t="s">
        <v>104</v>
      </c>
      <c r="C137" s="86">
        <v>31428</v>
      </c>
      <c r="D137" s="86">
        <v>36139</v>
      </c>
      <c r="E137" s="82">
        <f t="shared" si="5"/>
        <v>86.964221478181472</v>
      </c>
    </row>
    <row r="138" spans="1:8" ht="18">
      <c r="A138" s="94" t="s">
        <v>15</v>
      </c>
      <c r="B138" s="86" t="s">
        <v>104</v>
      </c>
      <c r="C138" s="86">
        <v>0</v>
      </c>
      <c r="D138" s="86">
        <v>0</v>
      </c>
      <c r="E138" s="82" t="e">
        <f t="shared" si="5"/>
        <v>#DIV/0!</v>
      </c>
    </row>
    <row r="139" spans="1:8" ht="18">
      <c r="A139" s="94" t="s">
        <v>16</v>
      </c>
      <c r="B139" s="86" t="s">
        <v>104</v>
      </c>
      <c r="C139" s="86">
        <v>48512</v>
      </c>
      <c r="D139" s="86">
        <v>47062</v>
      </c>
      <c r="E139" s="82">
        <f t="shared" si="5"/>
        <v>103.081042029663</v>
      </c>
    </row>
    <row r="140" spans="1:8" ht="18">
      <c r="A140" s="94" t="s">
        <v>17</v>
      </c>
      <c r="B140" s="86" t="s">
        <v>104</v>
      </c>
      <c r="C140" s="86">
        <v>11653</v>
      </c>
      <c r="D140" s="86">
        <v>2080</v>
      </c>
      <c r="E140" s="82">
        <f t="shared" si="5"/>
        <v>560.24038461538464</v>
      </c>
    </row>
    <row r="141" spans="1:8" ht="36">
      <c r="A141" s="94" t="s">
        <v>18</v>
      </c>
      <c r="B141" s="86" t="s">
        <v>104</v>
      </c>
      <c r="C141" s="86">
        <v>18748</v>
      </c>
      <c r="D141" s="86">
        <v>15459</v>
      </c>
      <c r="E141" s="82">
        <f t="shared" si="5"/>
        <v>121.27563231774371</v>
      </c>
    </row>
    <row r="142" spans="1:8" ht="39" customHeight="1">
      <c r="A142" s="94" t="s">
        <v>19</v>
      </c>
      <c r="B142" s="86" t="s">
        <v>104</v>
      </c>
      <c r="C142" s="86">
        <v>0</v>
      </c>
      <c r="D142" s="86">
        <v>0</v>
      </c>
      <c r="E142" s="82" t="e">
        <f t="shared" si="5"/>
        <v>#DIV/0!</v>
      </c>
    </row>
    <row r="143" spans="1:8" ht="18">
      <c r="A143" s="94" t="s">
        <v>90</v>
      </c>
      <c r="B143" s="86" t="s">
        <v>104</v>
      </c>
      <c r="C143" s="86">
        <v>23931</v>
      </c>
      <c r="D143" s="86">
        <v>22342</v>
      </c>
      <c r="E143" s="82">
        <f t="shared" si="5"/>
        <v>107.11216542834123</v>
      </c>
    </row>
    <row r="144" spans="1:8" ht="36">
      <c r="A144" s="94" t="s">
        <v>56</v>
      </c>
      <c r="B144" s="86" t="s">
        <v>104</v>
      </c>
      <c r="C144" s="86">
        <v>16888</v>
      </c>
      <c r="D144" s="86">
        <v>13907</v>
      </c>
      <c r="E144" s="82">
        <f t="shared" si="5"/>
        <v>121.43524843603942</v>
      </c>
    </row>
    <row r="145" spans="1:5" ht="18">
      <c r="A145" s="94" t="s">
        <v>21</v>
      </c>
      <c r="B145" s="86" t="s">
        <v>104</v>
      </c>
      <c r="C145" s="86">
        <v>0</v>
      </c>
      <c r="D145" s="86">
        <v>0</v>
      </c>
      <c r="E145" s="82" t="e">
        <f t="shared" si="5"/>
        <v>#DIV/0!</v>
      </c>
    </row>
    <row r="146" spans="1:5" ht="18">
      <c r="A146" s="94" t="s">
        <v>308</v>
      </c>
      <c r="B146" s="86" t="s">
        <v>104</v>
      </c>
      <c r="C146" s="86">
        <v>20196</v>
      </c>
      <c r="D146" s="86">
        <v>18165</v>
      </c>
      <c r="E146" s="82">
        <f t="shared" si="5"/>
        <v>111.18084227910818</v>
      </c>
    </row>
    <row r="147" spans="1:5" ht="36">
      <c r="A147" s="94" t="s">
        <v>96</v>
      </c>
      <c r="B147" s="86" t="s">
        <v>104</v>
      </c>
      <c r="C147" s="86">
        <v>30750</v>
      </c>
      <c r="D147" s="86">
        <v>25963</v>
      </c>
      <c r="E147" s="82">
        <f t="shared" si="5"/>
        <v>118.43777683626699</v>
      </c>
    </row>
    <row r="148" spans="1:5" ht="18">
      <c r="A148" s="94" t="s">
        <v>97</v>
      </c>
      <c r="B148" s="86" t="s">
        <v>104</v>
      </c>
      <c r="C148" s="86">
        <v>25403</v>
      </c>
      <c r="D148" s="86">
        <v>20869</v>
      </c>
      <c r="E148" s="82">
        <f t="shared" si="5"/>
        <v>121.72600507930423</v>
      </c>
    </row>
    <row r="149" spans="1:5" ht="18">
      <c r="A149" s="94" t="s">
        <v>98</v>
      </c>
      <c r="B149" s="86" t="s">
        <v>104</v>
      </c>
      <c r="C149" s="86">
        <v>24662</v>
      </c>
      <c r="D149" s="86">
        <v>18757</v>
      </c>
      <c r="E149" s="82">
        <f t="shared" si="5"/>
        <v>131.48158021005491</v>
      </c>
    </row>
    <row r="150" spans="1:5" ht="18">
      <c r="A150" s="94" t="s">
        <v>274</v>
      </c>
      <c r="B150" s="86"/>
      <c r="C150" s="86">
        <v>33730</v>
      </c>
      <c r="D150" s="86">
        <v>25866</v>
      </c>
      <c r="E150" s="82">
        <f t="shared" si="5"/>
        <v>130.40284543416067</v>
      </c>
    </row>
    <row r="151" spans="1:5" ht="18">
      <c r="A151" s="94" t="s">
        <v>311</v>
      </c>
      <c r="B151" s="86" t="s">
        <v>104</v>
      </c>
      <c r="C151" s="86">
        <v>18879</v>
      </c>
      <c r="D151" s="86">
        <v>13806</v>
      </c>
      <c r="E151" s="82">
        <f t="shared" si="5"/>
        <v>136.74489352455456</v>
      </c>
    </row>
    <row r="152" spans="1:5" ht="78" customHeight="1">
      <c r="A152" s="100" t="s">
        <v>271</v>
      </c>
      <c r="B152" s="84" t="s">
        <v>104</v>
      </c>
      <c r="C152" s="84">
        <v>25987</v>
      </c>
      <c r="D152" s="84">
        <v>21073</v>
      </c>
      <c r="E152" s="83">
        <f t="shared" si="5"/>
        <v>123.31893892658852</v>
      </c>
    </row>
    <row r="153" spans="1:5" ht="18">
      <c r="A153" s="93" t="s">
        <v>99</v>
      </c>
      <c r="B153" s="84"/>
      <c r="C153" s="84"/>
      <c r="D153" s="84"/>
      <c r="E153" s="83"/>
    </row>
    <row r="154" spans="1:5" ht="39.75" customHeight="1">
      <c r="A154" s="94" t="s">
        <v>273</v>
      </c>
      <c r="B154" s="86" t="s">
        <v>104</v>
      </c>
      <c r="C154" s="86">
        <v>33730</v>
      </c>
      <c r="D154" s="86">
        <v>25866</v>
      </c>
      <c r="E154" s="82">
        <f t="shared" ref="E154:E165" si="6">C154/D154*100</f>
        <v>130.40284543416067</v>
      </c>
    </row>
    <row r="155" spans="1:5" ht="22.5" customHeight="1">
      <c r="A155" s="94" t="s">
        <v>101</v>
      </c>
      <c r="B155" s="86" t="s">
        <v>104</v>
      </c>
      <c r="C155" s="86">
        <v>33730</v>
      </c>
      <c r="D155" s="86">
        <v>25866</v>
      </c>
      <c r="E155" s="82">
        <f t="shared" si="6"/>
        <v>130.40284543416067</v>
      </c>
    </row>
    <row r="156" spans="1:5" ht="18">
      <c r="A156" s="94" t="s">
        <v>97</v>
      </c>
      <c r="B156" s="86" t="s">
        <v>104</v>
      </c>
      <c r="C156" s="86">
        <v>25403</v>
      </c>
      <c r="D156" s="86">
        <v>20869</v>
      </c>
      <c r="E156" s="82">
        <f t="shared" si="6"/>
        <v>121.72600507930423</v>
      </c>
    </row>
    <row r="157" spans="1:5" ht="18">
      <c r="A157" s="94" t="s">
        <v>102</v>
      </c>
      <c r="B157" s="86" t="s">
        <v>104</v>
      </c>
      <c r="C157" s="86">
        <v>30750</v>
      </c>
      <c r="D157" s="86">
        <v>25963</v>
      </c>
      <c r="E157" s="82">
        <f t="shared" si="6"/>
        <v>118.43777683626699</v>
      </c>
    </row>
    <row r="158" spans="1:5" ht="18">
      <c r="A158" s="105" t="s">
        <v>106</v>
      </c>
      <c r="B158" s="87" t="s">
        <v>10</v>
      </c>
      <c r="C158" s="88">
        <v>21.783999999999999</v>
      </c>
      <c r="D158" s="88">
        <v>18.858000000000001</v>
      </c>
      <c r="E158" s="88">
        <f t="shared" si="6"/>
        <v>115.51596139569413</v>
      </c>
    </row>
    <row r="159" spans="1:5" ht="18">
      <c r="A159" s="105" t="s">
        <v>107</v>
      </c>
      <c r="B159" s="87" t="s">
        <v>10</v>
      </c>
      <c r="C159" s="88">
        <v>534.31299999999999</v>
      </c>
      <c r="D159" s="88">
        <v>494.43799999999999</v>
      </c>
      <c r="E159" s="88">
        <f t="shared" si="6"/>
        <v>108.06471185467137</v>
      </c>
    </row>
    <row r="160" spans="1:5" ht="54">
      <c r="A160" s="101" t="s">
        <v>272</v>
      </c>
      <c r="B160" s="87" t="s">
        <v>104</v>
      </c>
      <c r="C160" s="87">
        <v>9720</v>
      </c>
      <c r="D160" s="107">
        <v>9811</v>
      </c>
      <c r="E160" s="88">
        <f t="shared" si="6"/>
        <v>99.072469676893277</v>
      </c>
    </row>
    <row r="161" spans="1:6" ht="54">
      <c r="A161" s="92" t="s">
        <v>108</v>
      </c>
      <c r="B161" s="87" t="s">
        <v>109</v>
      </c>
      <c r="C161" s="88">
        <f>C132/C160</f>
        <v>3.6679012345679012</v>
      </c>
      <c r="D161" s="88">
        <v>3.3</v>
      </c>
      <c r="E161" s="88">
        <f t="shared" si="6"/>
        <v>111.14852225963337</v>
      </c>
      <c r="F161" s="4"/>
    </row>
    <row r="162" spans="1:6" ht="36">
      <c r="A162" s="92" t="s">
        <v>110</v>
      </c>
      <c r="B162" s="87" t="s">
        <v>68</v>
      </c>
      <c r="C162" s="87">
        <v>7.4</v>
      </c>
      <c r="D162" s="87">
        <v>7.4</v>
      </c>
      <c r="E162" s="88">
        <f t="shared" si="6"/>
        <v>100</v>
      </c>
    </row>
    <row r="163" spans="1:6" ht="36">
      <c r="A163" s="92" t="s">
        <v>111</v>
      </c>
      <c r="B163" s="87" t="s">
        <v>29</v>
      </c>
      <c r="C163" s="87">
        <v>28.7</v>
      </c>
      <c r="D163" s="87">
        <v>28.7</v>
      </c>
      <c r="E163" s="88">
        <f t="shared" si="6"/>
        <v>100</v>
      </c>
    </row>
    <row r="164" spans="1:6" ht="18">
      <c r="A164" s="92" t="s">
        <v>112</v>
      </c>
      <c r="B164" s="87" t="s">
        <v>113</v>
      </c>
      <c r="C164" s="88">
        <v>0</v>
      </c>
      <c r="D164" s="88">
        <v>0</v>
      </c>
      <c r="E164" s="88" t="e">
        <f t="shared" si="6"/>
        <v>#DIV/0!</v>
      </c>
    </row>
    <row r="165" spans="1:6" ht="18">
      <c r="A165" s="108" t="s">
        <v>114</v>
      </c>
      <c r="B165" s="87" t="s">
        <v>113</v>
      </c>
      <c r="C165" s="88">
        <v>0</v>
      </c>
      <c r="D165" s="88">
        <v>0</v>
      </c>
      <c r="E165" s="88" t="e">
        <f t="shared" si="6"/>
        <v>#DIV/0!</v>
      </c>
    </row>
    <row r="166" spans="1:6" ht="18">
      <c r="A166" s="109"/>
      <c r="B166" s="110"/>
      <c r="C166" s="111"/>
      <c r="D166" s="111"/>
      <c r="E166" s="112"/>
    </row>
    <row r="167" spans="1:6" ht="24.75" customHeight="1">
      <c r="A167" s="209" t="s">
        <v>115</v>
      </c>
      <c r="B167" s="209"/>
      <c r="C167" s="209"/>
      <c r="D167" s="209"/>
      <c r="E167" s="209"/>
    </row>
  </sheetData>
  <mergeCells count="13">
    <mergeCell ref="F131:H131"/>
    <mergeCell ref="D1:E1"/>
    <mergeCell ref="D2:E2"/>
    <mergeCell ref="A3:E3"/>
    <mergeCell ref="A4:E4"/>
    <mergeCell ref="A5:E5"/>
    <mergeCell ref="A105:E105"/>
    <mergeCell ref="A167:E167"/>
    <mergeCell ref="A6:E6"/>
    <mergeCell ref="A8:E8"/>
    <mergeCell ref="A32:E32"/>
    <mergeCell ref="A65:E65"/>
    <mergeCell ref="A82:E82"/>
  </mergeCells>
  <printOptions horizontalCentered="1"/>
  <pageMargins left="0.78740157480314965" right="0.39370078740157483" top="0.59055118110236227" bottom="0.59055118110236227" header="0" footer="0"/>
  <pageSetup paperSize="9" scale="68" firstPageNumber="0" fitToHeight="7" orientation="portrait" horizontalDpi="300" verticalDpi="300" r:id="rId1"/>
  <rowBreaks count="3" manualBreakCount="3">
    <brk id="41" max="16383" man="1"/>
    <brk id="85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61"/>
  <sheetViews>
    <sheetView view="pageBreakPreview" zoomScale="80" zoomScaleNormal="75" zoomScaleSheetLayoutView="80" zoomScalePageLayoutView="75" workbookViewId="0">
      <selection activeCell="A9" sqref="A9:K12"/>
    </sheetView>
  </sheetViews>
  <sheetFormatPr defaultRowHeight="15.6"/>
  <cols>
    <col min="1" max="1" width="3.109375" style="5"/>
    <col min="2" max="2" width="3.33203125" style="5"/>
    <col min="3" max="3" width="8.33203125" style="5"/>
    <col min="4" max="4" width="29.6640625" style="5" customWidth="1"/>
    <col min="5" max="5" width="14.88671875" style="6"/>
    <col min="6" max="6" width="14" style="6"/>
    <col min="7" max="7" width="16.33203125" style="6" customWidth="1"/>
    <col min="8" max="8" width="12.44140625" style="6" customWidth="1"/>
    <col min="9" max="9" width="17.88671875" style="6"/>
    <col min="10" max="10" width="12.109375" style="6" customWidth="1"/>
    <col min="11" max="11" width="15" style="6" customWidth="1"/>
    <col min="12" max="1025" width="8.33203125" style="6"/>
  </cols>
  <sheetData>
    <row r="1" spans="1:22" ht="15.75" customHeight="1">
      <c r="F1" s="236" t="s">
        <v>116</v>
      </c>
      <c r="G1" s="236"/>
      <c r="H1" s="236"/>
      <c r="I1" s="236"/>
      <c r="J1" s="236"/>
      <c r="K1" s="236"/>
    </row>
    <row r="2" spans="1:22" ht="18">
      <c r="A2" s="7"/>
      <c r="B2" s="7"/>
      <c r="C2" s="7"/>
      <c r="D2" s="7"/>
      <c r="E2" s="8"/>
      <c r="F2" s="8"/>
      <c r="G2" s="8"/>
      <c r="H2" s="8"/>
      <c r="I2" s="8"/>
      <c r="J2" s="8"/>
      <c r="K2" s="8"/>
    </row>
    <row r="3" spans="1:22" ht="20.399999999999999">
      <c r="A3" s="237" t="s">
        <v>117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20.399999999999999">
      <c r="A4" s="237" t="s">
        <v>118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7.25" customHeight="1">
      <c r="A5" s="237" t="s">
        <v>310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>
      <c r="A6" s="10"/>
      <c r="B6" s="10"/>
      <c r="C6" s="10"/>
      <c r="D6" s="10"/>
      <c r="E6" s="9"/>
      <c r="F6" s="9"/>
      <c r="G6" s="9"/>
      <c r="H6" s="9"/>
      <c r="I6" s="9"/>
      <c r="J6" s="238" t="s">
        <v>119</v>
      </c>
      <c r="K6" s="238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2" customFormat="1" ht="96" customHeight="1">
      <c r="A7" s="232"/>
      <c r="B7" s="232"/>
      <c r="C7" s="232"/>
      <c r="D7" s="232"/>
      <c r="E7" s="125" t="s">
        <v>120</v>
      </c>
      <c r="F7" s="125" t="s">
        <v>121</v>
      </c>
      <c r="G7" s="125" t="s">
        <v>122</v>
      </c>
      <c r="H7" s="125" t="s">
        <v>123</v>
      </c>
      <c r="I7" s="125" t="s">
        <v>124</v>
      </c>
      <c r="J7" s="125" t="s">
        <v>107</v>
      </c>
      <c r="K7" s="125" t="s">
        <v>106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55.5" customHeight="1">
      <c r="A8" s="228" t="s">
        <v>125</v>
      </c>
      <c r="B8" s="228"/>
      <c r="C8" s="228"/>
      <c r="D8" s="228"/>
      <c r="E8" s="67">
        <f>E9+E14</f>
        <v>139.80000000000001</v>
      </c>
      <c r="F8" s="67">
        <f t="shared" ref="F8:J8" si="0">F9+F14</f>
        <v>191.2</v>
      </c>
      <c r="G8" s="67">
        <f t="shared" si="0"/>
        <v>174.1</v>
      </c>
      <c r="H8" s="67">
        <f t="shared" si="0"/>
        <v>43.8</v>
      </c>
      <c r="I8" s="67">
        <f t="shared" si="0"/>
        <v>364</v>
      </c>
      <c r="J8" s="67">
        <f t="shared" si="0"/>
        <v>25.205000000000002</v>
      </c>
      <c r="K8" s="13">
        <f t="shared" ref="K8" si="1">K9+K14+K19</f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69" customHeight="1">
      <c r="A9" s="233" t="s">
        <v>126</v>
      </c>
      <c r="B9" s="233"/>
      <c r="C9" s="233"/>
      <c r="D9" s="233"/>
      <c r="E9" s="119">
        <v>30.9</v>
      </c>
      <c r="F9" s="119">
        <v>87.5</v>
      </c>
      <c r="G9" s="119">
        <v>75.5</v>
      </c>
      <c r="H9" s="119">
        <v>41.9</v>
      </c>
      <c r="I9" s="120">
        <v>190</v>
      </c>
      <c r="J9" s="119">
        <v>8.8000000000000007</v>
      </c>
      <c r="K9" s="119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" customHeight="1">
      <c r="A10" s="204"/>
      <c r="B10" s="234" t="s">
        <v>127</v>
      </c>
      <c r="C10" s="234"/>
      <c r="D10" s="234"/>
      <c r="E10" s="63"/>
      <c r="F10" s="63"/>
      <c r="G10" s="63"/>
      <c r="H10" s="63"/>
      <c r="I10" s="64"/>
      <c r="J10" s="63"/>
      <c r="K10" s="6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>
      <c r="A11" s="204"/>
      <c r="B11" s="205"/>
      <c r="C11" s="205"/>
      <c r="D11" s="206" t="s">
        <v>128</v>
      </c>
      <c r="E11" s="65">
        <v>8.6</v>
      </c>
      <c r="F11" s="65">
        <v>14.5</v>
      </c>
      <c r="G11" s="65">
        <v>12.5</v>
      </c>
      <c r="H11" s="65">
        <v>6.1</v>
      </c>
      <c r="I11" s="66">
        <v>22</v>
      </c>
      <c r="J11" s="65">
        <v>1.3</v>
      </c>
      <c r="K11" s="65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>
      <c r="A12" s="204"/>
      <c r="B12" s="207"/>
      <c r="C12" s="207"/>
      <c r="D12" s="208" t="s">
        <v>256</v>
      </c>
      <c r="E12" s="65">
        <v>1</v>
      </c>
      <c r="F12" s="65">
        <v>3.8</v>
      </c>
      <c r="G12" s="65">
        <v>3.1</v>
      </c>
      <c r="H12" s="65">
        <v>3.3</v>
      </c>
      <c r="I12" s="66">
        <v>3</v>
      </c>
      <c r="J12" s="65">
        <v>0.24199999999999999</v>
      </c>
      <c r="K12" s="65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>
      <c r="A13" s="18"/>
      <c r="B13" s="19"/>
      <c r="C13" s="19"/>
      <c r="D13" s="20"/>
      <c r="E13" s="75"/>
      <c r="F13" s="75"/>
      <c r="G13" s="75"/>
      <c r="H13" s="75"/>
      <c r="I13" s="76"/>
      <c r="J13" s="75"/>
      <c r="K13" s="7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1" customHeight="1">
      <c r="A14" s="235" t="s">
        <v>129</v>
      </c>
      <c r="B14" s="235"/>
      <c r="C14" s="235"/>
      <c r="D14" s="235"/>
      <c r="E14" s="119">
        <v>108.9</v>
      </c>
      <c r="F14" s="119">
        <v>103.7</v>
      </c>
      <c r="G14" s="119">
        <v>98.6</v>
      </c>
      <c r="H14" s="119">
        <v>1.9</v>
      </c>
      <c r="I14" s="120">
        <v>174</v>
      </c>
      <c r="J14" s="119">
        <v>16.405000000000001</v>
      </c>
      <c r="K14" s="119"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8" customHeight="1">
      <c r="A15" s="15"/>
      <c r="B15" s="225" t="s">
        <v>127</v>
      </c>
      <c r="C15" s="225"/>
      <c r="D15" s="225"/>
      <c r="E15" s="77"/>
      <c r="F15" s="77"/>
      <c r="G15" s="77"/>
      <c r="H15" s="77"/>
      <c r="I15" s="78"/>
      <c r="J15" s="77"/>
      <c r="K15" s="7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8" customHeight="1">
      <c r="A16" s="15"/>
      <c r="B16" s="118"/>
      <c r="C16" s="118"/>
      <c r="D16" s="121" t="s">
        <v>305</v>
      </c>
      <c r="E16" s="69">
        <v>91.6</v>
      </c>
      <c r="F16" s="69">
        <v>91.6</v>
      </c>
      <c r="G16" s="69">
        <v>89.6</v>
      </c>
      <c r="H16" s="69">
        <v>1.964</v>
      </c>
      <c r="I16" s="70">
        <v>163</v>
      </c>
      <c r="J16" s="69">
        <v>15.920999999999999</v>
      </c>
      <c r="K16" s="69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15"/>
      <c r="B17" s="16"/>
      <c r="C17" s="16"/>
      <c r="D17" s="17" t="s">
        <v>130</v>
      </c>
      <c r="E17" s="69">
        <v>12.7</v>
      </c>
      <c r="F17" s="69">
        <v>7.5</v>
      </c>
      <c r="G17" s="69">
        <v>9</v>
      </c>
      <c r="H17" s="69">
        <v>0</v>
      </c>
      <c r="I17" s="70">
        <v>9</v>
      </c>
      <c r="J17" s="69">
        <v>0.42299999999999999</v>
      </c>
      <c r="K17" s="69"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18"/>
      <c r="B18" s="19"/>
      <c r="C18" s="19"/>
      <c r="D18" s="20"/>
      <c r="E18" s="75"/>
      <c r="F18" s="75"/>
      <c r="G18" s="75"/>
      <c r="H18" s="75"/>
      <c r="I18" s="76"/>
      <c r="J18" s="75"/>
      <c r="K18" s="7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1" customHeight="1">
      <c r="A19" s="226" t="s">
        <v>131</v>
      </c>
      <c r="B19" s="226"/>
      <c r="C19" s="226"/>
      <c r="D19" s="226"/>
      <c r="E19" s="73">
        <v>0</v>
      </c>
      <c r="F19" s="73">
        <v>0</v>
      </c>
      <c r="G19" s="73">
        <v>0</v>
      </c>
      <c r="H19" s="73">
        <v>0</v>
      </c>
      <c r="I19" s="74">
        <v>0</v>
      </c>
      <c r="J19" s="73">
        <v>0</v>
      </c>
      <c r="K19" s="73"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customHeight="1">
      <c r="A20" s="15"/>
      <c r="B20" s="225" t="s">
        <v>127</v>
      </c>
      <c r="C20" s="225"/>
      <c r="D20" s="225"/>
      <c r="E20" s="63"/>
      <c r="F20" s="63"/>
      <c r="G20" s="63"/>
      <c r="H20" s="63"/>
      <c r="I20" s="64"/>
      <c r="J20" s="63"/>
      <c r="K20" s="63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>
      <c r="A21" s="15"/>
      <c r="B21" s="16"/>
      <c r="C21" s="16"/>
      <c r="D21" s="17"/>
      <c r="E21" s="65"/>
      <c r="F21" s="65"/>
      <c r="G21" s="65"/>
      <c r="H21" s="65"/>
      <c r="I21" s="66"/>
      <c r="J21" s="65"/>
      <c r="K21" s="65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>
      <c r="A22" s="18"/>
      <c r="B22" s="19"/>
      <c r="C22" s="19"/>
      <c r="D22" s="20"/>
      <c r="E22" s="75"/>
      <c r="F22" s="75"/>
      <c r="G22" s="75"/>
      <c r="H22" s="75"/>
      <c r="I22" s="76"/>
      <c r="J22" s="75"/>
      <c r="K22" s="7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3.75" customHeight="1">
      <c r="A23" s="224" t="s">
        <v>255</v>
      </c>
      <c r="B23" s="224"/>
      <c r="C23" s="224"/>
      <c r="D23" s="224"/>
      <c r="E23" s="67">
        <f>E27+E32+E28</f>
        <v>1599.646</v>
      </c>
      <c r="F23" s="67">
        <f>F27+F32+F28</f>
        <v>1599.6469999999999</v>
      </c>
      <c r="G23" s="67">
        <f t="shared" ref="G23:H23" si="2">G27+G32+G28</f>
        <v>1.121</v>
      </c>
      <c r="H23" s="67">
        <f t="shared" si="2"/>
        <v>2.5000000000000001E-2</v>
      </c>
      <c r="I23" s="67">
        <f>I27+I32+I28</f>
        <v>2075</v>
      </c>
      <c r="J23" s="67">
        <f t="shared" ref="J23:K23" si="3">J27+J32+J28</f>
        <v>301.94900000000001</v>
      </c>
      <c r="K23" s="67">
        <f t="shared" si="3"/>
        <v>17.7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6.95" customHeight="1">
      <c r="A24" s="21"/>
      <c r="B24" s="231" t="s">
        <v>132</v>
      </c>
      <c r="C24" s="231"/>
      <c r="D24" s="231"/>
      <c r="E24" s="63"/>
      <c r="F24" s="63"/>
      <c r="G24" s="63"/>
      <c r="H24" s="63"/>
      <c r="I24" s="64"/>
      <c r="J24" s="63"/>
      <c r="K24" s="63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.75" customHeight="1">
      <c r="A25" s="226" t="s">
        <v>133</v>
      </c>
      <c r="B25" s="226"/>
      <c r="C25" s="226"/>
      <c r="D25" s="226"/>
      <c r="E25" s="73">
        <v>5264.8</v>
      </c>
      <c r="F25" s="73">
        <v>5264.8</v>
      </c>
      <c r="G25" s="73">
        <v>0</v>
      </c>
      <c r="H25" s="73">
        <v>0</v>
      </c>
      <c r="I25" s="74">
        <v>2093</v>
      </c>
      <c r="J25" s="73">
        <v>1099.8</v>
      </c>
      <c r="K25" s="73">
        <v>73.900000000000006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8" customHeight="1">
      <c r="A26" s="15"/>
      <c r="B26" s="225" t="s">
        <v>127</v>
      </c>
      <c r="C26" s="225"/>
      <c r="D26" s="225"/>
      <c r="E26" s="63"/>
      <c r="F26" s="63"/>
      <c r="G26" s="63"/>
      <c r="H26" s="131"/>
      <c r="I26" s="129"/>
      <c r="J26" s="63"/>
      <c r="K26" s="6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45.75" customHeight="1">
      <c r="A27" s="15"/>
      <c r="B27" s="16"/>
      <c r="C27" s="16"/>
      <c r="D27" s="17" t="s">
        <v>134</v>
      </c>
      <c r="E27" s="65">
        <v>1598.5</v>
      </c>
      <c r="F27" s="65">
        <v>1598.5</v>
      </c>
      <c r="G27" s="65">
        <v>0</v>
      </c>
      <c r="H27" s="65">
        <v>0</v>
      </c>
      <c r="I27" s="130">
        <v>2056</v>
      </c>
      <c r="J27" s="65">
        <v>301.3</v>
      </c>
      <c r="K27" s="65">
        <v>17.7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>
      <c r="A28" s="15"/>
      <c r="B28" s="123"/>
      <c r="C28" s="123"/>
      <c r="D28" s="128" t="s">
        <v>288</v>
      </c>
      <c r="E28" s="65">
        <v>1.1459999999999999</v>
      </c>
      <c r="F28" s="65">
        <v>1.147</v>
      </c>
      <c r="G28" s="65">
        <v>1.121</v>
      </c>
      <c r="H28" s="65">
        <v>2.5000000000000001E-2</v>
      </c>
      <c r="I28" s="66">
        <v>5</v>
      </c>
      <c r="J28" s="65">
        <v>4.9000000000000002E-2</v>
      </c>
      <c r="K28" s="65"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>
      <c r="A29" s="18"/>
      <c r="B29" s="19"/>
      <c r="C29" s="19"/>
      <c r="D29" s="20"/>
      <c r="E29" s="75"/>
      <c r="F29" s="75"/>
      <c r="G29" s="75"/>
      <c r="H29" s="75"/>
      <c r="I29" s="76"/>
      <c r="J29" s="75"/>
      <c r="K29" s="75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1.75" customHeight="1">
      <c r="A30" s="226" t="s">
        <v>135</v>
      </c>
      <c r="B30" s="226"/>
      <c r="C30" s="226"/>
      <c r="D30" s="226"/>
      <c r="E30" s="73">
        <f>E32</f>
        <v>0</v>
      </c>
      <c r="F30" s="73">
        <f t="shared" ref="F30:K30" si="4">F32</f>
        <v>0</v>
      </c>
      <c r="G30" s="73">
        <f t="shared" si="4"/>
        <v>0</v>
      </c>
      <c r="H30" s="73">
        <f t="shared" si="4"/>
        <v>0</v>
      </c>
      <c r="I30" s="74">
        <f t="shared" si="4"/>
        <v>14</v>
      </c>
      <c r="J30" s="73">
        <f t="shared" si="4"/>
        <v>0.6</v>
      </c>
      <c r="K30" s="73">
        <f t="shared" si="4"/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18.75" customHeight="1">
      <c r="A31" s="15"/>
      <c r="B31" s="225" t="s">
        <v>127</v>
      </c>
      <c r="C31" s="225"/>
      <c r="D31" s="225"/>
      <c r="E31" s="63"/>
      <c r="F31" s="63"/>
      <c r="G31" s="63"/>
      <c r="H31" s="63"/>
      <c r="I31" s="64"/>
      <c r="J31" s="63"/>
      <c r="K31" s="63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>
      <c r="A32" s="15"/>
      <c r="B32" s="16"/>
      <c r="C32" s="16"/>
      <c r="D32" s="22" t="s">
        <v>136</v>
      </c>
      <c r="E32" s="114">
        <v>0</v>
      </c>
      <c r="F32" s="115">
        <v>0</v>
      </c>
      <c r="G32" s="115">
        <v>0</v>
      </c>
      <c r="H32" s="115">
        <v>0</v>
      </c>
      <c r="I32" s="116">
        <v>14</v>
      </c>
      <c r="J32" s="115">
        <v>0.6</v>
      </c>
      <c r="K32" s="115"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>
      <c r="A33" s="18"/>
      <c r="B33" s="19"/>
      <c r="C33" s="19"/>
      <c r="D33" s="23"/>
      <c r="E33" s="75"/>
      <c r="F33" s="75"/>
      <c r="G33" s="75"/>
      <c r="H33" s="75"/>
      <c r="I33" s="76"/>
      <c r="J33" s="75"/>
      <c r="K33" s="7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1.2" customHeight="1">
      <c r="A34" s="229" t="s">
        <v>304</v>
      </c>
      <c r="B34" s="230"/>
      <c r="C34" s="230"/>
      <c r="D34" s="230"/>
      <c r="E34" s="67">
        <v>2.23</v>
      </c>
      <c r="F34" s="67">
        <v>3.698</v>
      </c>
      <c r="G34" s="67">
        <v>2.3380000000000001</v>
      </c>
      <c r="H34" s="67">
        <v>1.36</v>
      </c>
      <c r="I34" s="67">
        <f t="shared" ref="I34" si="5">I36+I37</f>
        <v>20</v>
      </c>
      <c r="J34" s="67">
        <v>0.69899999999999995</v>
      </c>
      <c r="K34" s="67">
        <v>0.13700000000000001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0.25" customHeight="1">
      <c r="A35" s="143"/>
      <c r="B35" s="225" t="s">
        <v>127</v>
      </c>
      <c r="C35" s="225"/>
      <c r="D35" s="225"/>
      <c r="E35" s="137"/>
      <c r="F35" s="137"/>
      <c r="G35" s="137"/>
      <c r="H35" s="137"/>
      <c r="I35" s="137"/>
      <c r="J35" s="137"/>
      <c r="K35" s="13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>
      <c r="A36" s="144"/>
      <c r="B36" s="136"/>
      <c r="C36" s="136"/>
      <c r="D36" s="22" t="s">
        <v>305</v>
      </c>
      <c r="E36" s="114">
        <v>0</v>
      </c>
      <c r="F36" s="65">
        <v>1.2629999999999999</v>
      </c>
      <c r="G36" s="63">
        <v>1.052</v>
      </c>
      <c r="H36" s="65">
        <v>0.21099999999999999</v>
      </c>
      <c r="I36" s="66">
        <v>7</v>
      </c>
      <c r="J36" s="65">
        <v>0.32400000000000001</v>
      </c>
      <c r="K36" s="65"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144"/>
      <c r="B37" s="136"/>
      <c r="C37" s="136"/>
      <c r="D37" s="22" t="s">
        <v>306</v>
      </c>
      <c r="E37" s="114">
        <v>2.2000000000000002</v>
      </c>
      <c r="F37" s="65">
        <v>2.4</v>
      </c>
      <c r="G37" s="65">
        <v>1.286</v>
      </c>
      <c r="H37" s="65">
        <v>1.149</v>
      </c>
      <c r="I37" s="66">
        <v>13</v>
      </c>
      <c r="J37" s="65">
        <v>0.375</v>
      </c>
      <c r="K37" s="65">
        <v>0.13700000000000001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>
      <c r="A38" s="18"/>
      <c r="B38" s="133"/>
      <c r="C38" s="133"/>
      <c r="D38" s="23"/>
      <c r="E38" s="134"/>
      <c r="F38" s="75"/>
      <c r="G38" s="75"/>
      <c r="H38" s="75"/>
      <c r="I38" s="76"/>
      <c r="J38" s="75"/>
      <c r="K38" s="75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49.5" customHeight="1">
      <c r="A39" s="227" t="s">
        <v>137</v>
      </c>
      <c r="B39" s="228"/>
      <c r="C39" s="228"/>
      <c r="D39" s="228"/>
      <c r="E39" s="67">
        <f>E41+E42+E43</f>
        <v>19.443999999999999</v>
      </c>
      <c r="F39" s="67">
        <f t="shared" ref="F39:K39" si="6">F41+F42+F43</f>
        <v>11.624000000000001</v>
      </c>
      <c r="G39" s="67">
        <f t="shared" si="6"/>
        <v>19.442</v>
      </c>
      <c r="H39" s="67">
        <f t="shared" si="6"/>
        <v>2E-3</v>
      </c>
      <c r="I39" s="68">
        <f t="shared" si="6"/>
        <v>216</v>
      </c>
      <c r="J39" s="67">
        <f t="shared" si="6"/>
        <v>12.148</v>
      </c>
      <c r="K39" s="67">
        <f t="shared" si="6"/>
        <v>7.2999999999999995E-2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9.5" customHeight="1">
      <c r="A40" s="113"/>
      <c r="B40" s="218" t="s">
        <v>127</v>
      </c>
      <c r="C40" s="218"/>
      <c r="D40" s="219"/>
      <c r="E40" s="135"/>
      <c r="F40" s="77"/>
      <c r="G40" s="77"/>
      <c r="H40" s="77"/>
      <c r="I40" s="78"/>
      <c r="J40" s="77"/>
      <c r="K40" s="7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16.5" customHeight="1">
      <c r="A41" s="113"/>
      <c r="B41" s="138"/>
      <c r="C41" s="138"/>
      <c r="D41" s="139" t="s">
        <v>146</v>
      </c>
      <c r="E41" s="65">
        <v>18.108000000000001</v>
      </c>
      <c r="F41" s="63">
        <v>10.288</v>
      </c>
      <c r="G41" s="63">
        <v>18.108000000000001</v>
      </c>
      <c r="H41" s="63">
        <v>0</v>
      </c>
      <c r="I41" s="64">
        <v>91</v>
      </c>
      <c r="J41" s="63">
        <v>5.9779999999999998</v>
      </c>
      <c r="K41" s="63">
        <v>5.8999999999999997E-2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>
      <c r="A42" s="15"/>
      <c r="B42" s="16"/>
      <c r="C42" s="16"/>
      <c r="D42" s="17" t="s">
        <v>138</v>
      </c>
      <c r="E42" s="65">
        <v>1.3360000000000001</v>
      </c>
      <c r="F42" s="65">
        <v>1.3360000000000001</v>
      </c>
      <c r="G42" s="65">
        <v>1.3340000000000001</v>
      </c>
      <c r="H42" s="65">
        <v>2E-3</v>
      </c>
      <c r="I42" s="66">
        <v>9</v>
      </c>
      <c r="J42" s="65">
        <v>0.45700000000000002</v>
      </c>
      <c r="K42" s="65">
        <v>1.4E-2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1.2">
      <c r="A43" s="15"/>
      <c r="B43" s="16"/>
      <c r="C43" s="16"/>
      <c r="D43" s="17" t="s">
        <v>139</v>
      </c>
      <c r="E43" s="65">
        <v>0</v>
      </c>
      <c r="F43" s="65">
        <v>0</v>
      </c>
      <c r="G43" s="65">
        <v>0</v>
      </c>
      <c r="H43" s="65">
        <v>0</v>
      </c>
      <c r="I43" s="66">
        <v>116</v>
      </c>
      <c r="J43" s="65">
        <v>5.7130000000000001</v>
      </c>
      <c r="K43" s="65"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>
      <c r="A44" s="15"/>
      <c r="B44" s="132"/>
      <c r="C44" s="132"/>
      <c r="D44" s="122"/>
      <c r="E44" s="63"/>
      <c r="F44" s="63"/>
      <c r="G44" s="63"/>
      <c r="H44" s="63"/>
      <c r="I44" s="64"/>
      <c r="J44" s="63"/>
      <c r="K44" s="63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6.95" customHeight="1">
      <c r="A45" s="224" t="s">
        <v>140</v>
      </c>
      <c r="B45" s="224"/>
      <c r="C45" s="224"/>
      <c r="D45" s="224"/>
      <c r="E45" s="67">
        <f>SUM(E47:E48)</f>
        <v>31.487000000000002</v>
      </c>
      <c r="F45" s="67">
        <f t="shared" ref="F45:K45" si="7">SUM(F47:F48)</f>
        <v>31.346</v>
      </c>
      <c r="G45" s="67">
        <f t="shared" si="7"/>
        <v>36.281999999999996</v>
      </c>
      <c r="H45" s="67">
        <f t="shared" si="7"/>
        <v>0</v>
      </c>
      <c r="I45" s="68">
        <f t="shared" si="7"/>
        <v>188</v>
      </c>
      <c r="J45" s="67">
        <f t="shared" si="7"/>
        <v>13.497</v>
      </c>
      <c r="K45" s="67">
        <f t="shared" si="7"/>
        <v>3.5000000000000003E-2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9.5" customHeight="1">
      <c r="A46" s="15"/>
      <c r="B46" s="225" t="s">
        <v>127</v>
      </c>
      <c r="C46" s="225"/>
      <c r="D46" s="225"/>
      <c r="E46" s="69"/>
      <c r="F46" s="69"/>
      <c r="G46" s="69"/>
      <c r="H46" s="69"/>
      <c r="I46" s="70"/>
      <c r="J46" s="69"/>
      <c r="K46" s="6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51" customHeight="1">
      <c r="A47" s="15"/>
      <c r="B47" s="16"/>
      <c r="C47" s="16"/>
      <c r="D47" s="17" t="s">
        <v>270</v>
      </c>
      <c r="E47" s="65">
        <v>30</v>
      </c>
      <c r="F47" s="65">
        <v>30.1</v>
      </c>
      <c r="G47" s="65">
        <v>34.799999999999997</v>
      </c>
      <c r="H47" s="65">
        <v>0</v>
      </c>
      <c r="I47" s="66">
        <v>172</v>
      </c>
      <c r="J47" s="65">
        <v>12.301</v>
      </c>
      <c r="K47" s="65">
        <v>3.5000000000000003E-2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7.25" customHeight="1">
      <c r="A48" s="15"/>
      <c r="B48" s="16"/>
      <c r="C48" s="16"/>
      <c r="D48" s="17" t="s">
        <v>141</v>
      </c>
      <c r="E48" s="140">
        <v>1.4870000000000001</v>
      </c>
      <c r="F48" s="65">
        <v>1.246</v>
      </c>
      <c r="G48" s="65">
        <v>1.482</v>
      </c>
      <c r="H48" s="65">
        <v>0</v>
      </c>
      <c r="I48" s="66">
        <v>16</v>
      </c>
      <c r="J48" s="65">
        <v>1.196</v>
      </c>
      <c r="K48" s="65">
        <v>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7.25" customHeight="1">
      <c r="A49" s="18"/>
      <c r="B49" s="133"/>
      <c r="C49" s="133"/>
      <c r="D49" s="23"/>
      <c r="E49" s="63"/>
      <c r="F49" s="63"/>
      <c r="G49" s="63"/>
      <c r="H49" s="63"/>
      <c r="I49" s="64"/>
      <c r="J49" s="63"/>
      <c r="K49" s="6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50.25" customHeight="1">
      <c r="A50" s="224" t="s">
        <v>142</v>
      </c>
      <c r="B50" s="224"/>
      <c r="C50" s="224"/>
      <c r="D50" s="224"/>
      <c r="E50" s="67">
        <v>1.2390000000000001</v>
      </c>
      <c r="F50" s="67">
        <v>171.815</v>
      </c>
      <c r="G50" s="67">
        <v>9.2810000000000006</v>
      </c>
      <c r="H50" s="67">
        <v>1.288</v>
      </c>
      <c r="I50" s="71">
        <v>116</v>
      </c>
      <c r="J50" s="72">
        <v>5.8769999999999998</v>
      </c>
      <c r="K50" s="72">
        <v>7.8E-2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18.75" customHeight="1">
      <c r="A51" s="15"/>
      <c r="B51" s="225" t="s">
        <v>127</v>
      </c>
      <c r="C51" s="225"/>
      <c r="D51" s="225"/>
      <c r="E51" s="77"/>
      <c r="F51" s="77"/>
      <c r="G51" s="77"/>
      <c r="H51" s="77"/>
      <c r="I51" s="78"/>
      <c r="J51" s="77"/>
      <c r="K51" s="77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>
      <c r="A52" s="15"/>
      <c r="B52" s="16"/>
      <c r="C52" s="16"/>
      <c r="D52" s="17" t="s">
        <v>143</v>
      </c>
      <c r="E52" s="65">
        <v>0</v>
      </c>
      <c r="F52" s="65">
        <v>5.3789999999999996</v>
      </c>
      <c r="G52" s="65">
        <v>4.25</v>
      </c>
      <c r="H52" s="65">
        <v>1.129</v>
      </c>
      <c r="I52" s="66">
        <v>37</v>
      </c>
      <c r="J52" s="65">
        <v>0.93300000000000005</v>
      </c>
      <c r="K52" s="65">
        <v>7.8E-2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>
      <c r="A53" s="15"/>
      <c r="B53" s="24"/>
      <c r="C53" s="24"/>
      <c r="D53" s="25" t="s">
        <v>144</v>
      </c>
      <c r="E53" s="65">
        <v>0</v>
      </c>
      <c r="F53" s="65">
        <v>2.3849999999999998</v>
      </c>
      <c r="G53" s="65">
        <v>2.0819999999999999</v>
      </c>
      <c r="H53" s="65">
        <v>0</v>
      </c>
      <c r="I53" s="66">
        <v>14</v>
      </c>
      <c r="J53" s="65">
        <v>0.54600000000000004</v>
      </c>
      <c r="K53" s="65"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>
      <c r="A54" s="18"/>
      <c r="B54" s="19"/>
      <c r="C54" s="19"/>
      <c r="D54" s="20"/>
      <c r="E54" s="75"/>
      <c r="F54" s="75"/>
      <c r="G54" s="75"/>
      <c r="H54" s="75"/>
      <c r="I54" s="76"/>
      <c r="J54" s="75"/>
      <c r="K54" s="7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22.5" customHeight="1">
      <c r="A55" s="220" t="s">
        <v>145</v>
      </c>
      <c r="B55" s="220"/>
      <c r="C55" s="220"/>
      <c r="D55" s="220"/>
      <c r="E55" s="202">
        <v>0.94799999999999995</v>
      </c>
      <c r="F55" s="202">
        <v>0.93</v>
      </c>
      <c r="G55" s="202">
        <v>0.94</v>
      </c>
      <c r="H55" s="202">
        <v>8.0000000000000002E-3</v>
      </c>
      <c r="I55" s="203">
        <v>2220</v>
      </c>
      <c r="J55" s="202">
        <v>174.86799999999999</v>
      </c>
      <c r="K55" s="202">
        <v>3.7480000000000002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6.95" customHeight="1">
      <c r="A56" s="26"/>
      <c r="B56" s="221" t="s">
        <v>127</v>
      </c>
      <c r="C56" s="221"/>
      <c r="D56" s="221"/>
      <c r="E56" s="63"/>
      <c r="F56" s="63"/>
      <c r="G56" s="63"/>
      <c r="H56" s="63"/>
      <c r="I56" s="64"/>
      <c r="J56" s="63"/>
      <c r="K56" s="63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16.95" customHeight="1">
      <c r="A57" s="26"/>
      <c r="B57" s="27"/>
      <c r="C57" s="27"/>
      <c r="D57" s="28" t="s">
        <v>289</v>
      </c>
      <c r="E57" s="65">
        <v>0.94799999999999995</v>
      </c>
      <c r="F57" s="65">
        <v>0.93</v>
      </c>
      <c r="G57" s="65">
        <v>0.94</v>
      </c>
      <c r="H57" s="65">
        <v>8.0000000000000002E-3</v>
      </c>
      <c r="I57" s="66">
        <v>11</v>
      </c>
      <c r="J57" s="65">
        <v>0.623</v>
      </c>
      <c r="K57" s="65">
        <v>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16.95" customHeight="1" thickBot="1">
      <c r="A58" s="26"/>
      <c r="B58" s="141"/>
      <c r="C58" s="141"/>
      <c r="D58" s="142"/>
      <c r="E58" s="63"/>
      <c r="F58" s="63"/>
      <c r="G58" s="63"/>
      <c r="H58" s="63"/>
      <c r="I58" s="64"/>
      <c r="J58" s="63"/>
      <c r="K58" s="63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0" customHeight="1" thickTop="1" thickBot="1">
      <c r="A59" s="222" t="s">
        <v>147</v>
      </c>
      <c r="B59" s="222"/>
      <c r="C59" s="222"/>
      <c r="D59" s="222"/>
      <c r="E59" s="62">
        <f>E8+E23+E34+E39+E45+E50+E55</f>
        <v>1794.7940000000001</v>
      </c>
      <c r="F59" s="62">
        <f t="shared" ref="F59:K59" si="8">F8+F23+F39+F45+F50+F55+F34</f>
        <v>2010.2600000000002</v>
      </c>
      <c r="G59" s="62">
        <f t="shared" si="8"/>
        <v>243.50399999999999</v>
      </c>
      <c r="H59" s="62">
        <f t="shared" si="8"/>
        <v>46.482999999999997</v>
      </c>
      <c r="I59" s="62">
        <f t="shared" si="8"/>
        <v>5199</v>
      </c>
      <c r="J59" s="62">
        <f t="shared" si="8"/>
        <v>534.24300000000005</v>
      </c>
      <c r="K59" s="62">
        <f t="shared" si="8"/>
        <v>21.771000000000001</v>
      </c>
      <c r="L59" s="9"/>
      <c r="M59" s="9"/>
      <c r="N59" s="29"/>
      <c r="O59" s="9"/>
      <c r="P59" s="9"/>
      <c r="Q59" s="9"/>
      <c r="R59" s="9"/>
      <c r="S59" s="9"/>
      <c r="T59" s="9"/>
      <c r="U59" s="9"/>
      <c r="V59" s="9"/>
    </row>
    <row r="60" spans="1:22" ht="18.75" customHeight="1" thickTop="1">
      <c r="A60" s="10"/>
      <c r="B60" s="10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81.599999999999994" customHeight="1">
      <c r="A61" s="223" t="s">
        <v>148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</sheetData>
  <mergeCells count="31">
    <mergeCell ref="F1:K1"/>
    <mergeCell ref="A3:K3"/>
    <mergeCell ref="A4:K4"/>
    <mergeCell ref="A5:K5"/>
    <mergeCell ref="J6:K6"/>
    <mergeCell ref="A7:D7"/>
    <mergeCell ref="A8:D8"/>
    <mergeCell ref="A9:D9"/>
    <mergeCell ref="B10:D10"/>
    <mergeCell ref="A14:D14"/>
    <mergeCell ref="B15:D15"/>
    <mergeCell ref="A19:D19"/>
    <mergeCell ref="B20:D20"/>
    <mergeCell ref="A23:D23"/>
    <mergeCell ref="B24:D24"/>
    <mergeCell ref="A25:D25"/>
    <mergeCell ref="B26:D26"/>
    <mergeCell ref="A30:D30"/>
    <mergeCell ref="B31:D31"/>
    <mergeCell ref="A39:D39"/>
    <mergeCell ref="A34:D34"/>
    <mergeCell ref="B35:D35"/>
    <mergeCell ref="B40:D40"/>
    <mergeCell ref="A55:D55"/>
    <mergeCell ref="B56:D56"/>
    <mergeCell ref="A59:D59"/>
    <mergeCell ref="A61:K61"/>
    <mergeCell ref="A45:D45"/>
    <mergeCell ref="B46:D46"/>
    <mergeCell ref="A50:D50"/>
    <mergeCell ref="B51:D51"/>
  </mergeCells>
  <printOptions horizontalCentered="1"/>
  <pageMargins left="0.78740157480314965" right="0.39370078740157483" top="0.59055118110236227" bottom="0.59055118110236227" header="0" footer="0"/>
  <pageSetup paperSize="9" scale="62" firstPageNumber="0" fitToHeight="5" orientation="portrait" horizontalDpi="300" verticalDpi="300" r:id="rId1"/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view="pageBreakPreview" topLeftCell="B59" zoomScale="80" zoomScaleNormal="60" zoomScaleSheetLayoutView="80" zoomScalePageLayoutView="75" workbookViewId="0">
      <selection activeCell="E63" sqref="E63"/>
    </sheetView>
  </sheetViews>
  <sheetFormatPr defaultRowHeight="13.2"/>
  <cols>
    <col min="1" max="1" width="61.6640625"/>
    <col min="2" max="2" width="18.44140625"/>
    <col min="3" max="3" width="16.6640625"/>
    <col min="4" max="4" width="15.6640625"/>
    <col min="5" max="5" width="19.5546875"/>
    <col min="6" max="6" width="21.5546875"/>
    <col min="7" max="7" width="20"/>
    <col min="8" max="8" width="22.33203125"/>
    <col min="9" max="9" width="24.33203125"/>
    <col min="10" max="1025" width="8.5546875"/>
  </cols>
  <sheetData>
    <row r="1" spans="1:23" ht="15.6">
      <c r="A1" s="6"/>
      <c r="B1" s="6"/>
      <c r="C1" s="6"/>
      <c r="D1" s="6"/>
      <c r="E1" s="6"/>
      <c r="F1" s="30"/>
      <c r="G1" s="30"/>
      <c r="H1" s="30"/>
      <c r="I1" s="31" t="s">
        <v>149</v>
      </c>
      <c r="J1" s="30"/>
    </row>
    <row r="2" spans="1:23" ht="45.75" customHeight="1">
      <c r="A2" s="244" t="s">
        <v>150</v>
      </c>
      <c r="B2" s="244"/>
      <c r="C2" s="244"/>
      <c r="D2" s="244"/>
      <c r="E2" s="244"/>
      <c r="F2" s="244"/>
      <c r="G2" s="244"/>
      <c r="H2" s="244"/>
      <c r="I2" s="244"/>
    </row>
    <row r="3" spans="1:23" ht="21" customHeight="1">
      <c r="A3" s="245" t="s">
        <v>151</v>
      </c>
      <c r="B3" s="245"/>
      <c r="C3" s="245"/>
      <c r="D3" s="245"/>
      <c r="E3" s="245"/>
      <c r="F3" s="245"/>
      <c r="G3" s="245"/>
      <c r="H3" s="245"/>
      <c r="I3" s="245"/>
    </row>
    <row r="4" spans="1:23" ht="21" customHeight="1">
      <c r="A4" s="6"/>
      <c r="B4" s="32"/>
      <c r="C4" s="6"/>
      <c r="D4" s="6"/>
      <c r="E4" s="6"/>
      <c r="F4" s="6"/>
      <c r="G4" s="6"/>
      <c r="H4" s="6"/>
      <c r="I4" s="6"/>
    </row>
    <row r="5" spans="1:23" ht="37.5" customHeight="1">
      <c r="A5" s="246" t="s">
        <v>152</v>
      </c>
      <c r="B5" s="247" t="s">
        <v>153</v>
      </c>
      <c r="C5" s="246" t="s">
        <v>154</v>
      </c>
      <c r="D5" s="246"/>
      <c r="E5" s="246"/>
      <c r="F5" s="246" t="s">
        <v>155</v>
      </c>
      <c r="G5" s="246" t="s">
        <v>156</v>
      </c>
      <c r="H5" s="246"/>
      <c r="I5" s="246" t="s">
        <v>157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5.75" customHeight="1">
      <c r="A6" s="246"/>
      <c r="B6" s="247"/>
      <c r="C6" s="246"/>
      <c r="D6" s="246"/>
      <c r="E6" s="246"/>
      <c r="F6" s="246"/>
      <c r="G6" s="246" t="s">
        <v>158</v>
      </c>
      <c r="H6" s="246" t="s">
        <v>159</v>
      </c>
      <c r="I6" s="246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3.5" customHeight="1">
      <c r="A7" s="246"/>
      <c r="B7" s="247"/>
      <c r="C7" s="246"/>
      <c r="D7" s="246"/>
      <c r="E7" s="246"/>
      <c r="F7" s="246"/>
      <c r="G7" s="246"/>
      <c r="H7" s="246"/>
      <c r="I7" s="246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46.8">
      <c r="A8" s="246"/>
      <c r="B8" s="247"/>
      <c r="C8" s="125" t="s">
        <v>4</v>
      </c>
      <c r="D8" s="125" t="s">
        <v>160</v>
      </c>
      <c r="E8" s="125" t="s">
        <v>161</v>
      </c>
      <c r="F8" s="246"/>
      <c r="G8" s="246"/>
      <c r="H8" s="246"/>
      <c r="I8" s="246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31.2">
      <c r="A9" s="34" t="s">
        <v>162</v>
      </c>
      <c r="B9" s="35" t="s">
        <v>163</v>
      </c>
      <c r="C9" s="36">
        <v>1</v>
      </c>
      <c r="D9" s="36">
        <v>2</v>
      </c>
      <c r="E9" s="36">
        <v>3</v>
      </c>
      <c r="F9" s="36">
        <v>4</v>
      </c>
      <c r="G9" s="34">
        <v>5</v>
      </c>
      <c r="H9" s="34">
        <v>6</v>
      </c>
      <c r="I9" s="36" t="s">
        <v>164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5.6">
      <c r="A10" s="241" t="s">
        <v>165</v>
      </c>
      <c r="B10" s="241"/>
      <c r="C10" s="241"/>
      <c r="D10" s="241"/>
      <c r="E10" s="241"/>
      <c r="F10" s="241"/>
      <c r="G10" s="241"/>
      <c r="H10" s="241"/>
      <c r="I10" s="24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5.75" customHeight="1">
      <c r="A11" s="242" t="s">
        <v>166</v>
      </c>
      <c r="B11" s="242"/>
      <c r="C11" s="242"/>
      <c r="D11" s="242"/>
      <c r="E11" s="242"/>
      <c r="F11" s="242"/>
      <c r="G11" s="242"/>
      <c r="H11" s="242"/>
      <c r="I11" s="242"/>
    </row>
    <row r="12" spans="1:23" ht="21.75" customHeight="1">
      <c r="A12" s="39" t="s">
        <v>167</v>
      </c>
      <c r="B12" s="40" t="s">
        <v>168</v>
      </c>
      <c r="C12" s="127"/>
      <c r="D12" s="127"/>
      <c r="E12" s="127"/>
      <c r="F12" s="117"/>
      <c r="G12" s="127"/>
      <c r="H12" s="127"/>
      <c r="I12" s="42"/>
    </row>
    <row r="13" spans="1:23" ht="18.75" customHeight="1">
      <c r="A13" s="39" t="s">
        <v>169</v>
      </c>
      <c r="B13" s="40" t="s">
        <v>170</v>
      </c>
      <c r="C13" s="127"/>
      <c r="D13" s="127"/>
      <c r="E13" s="127"/>
      <c r="F13" s="117"/>
      <c r="G13" s="127"/>
      <c r="H13" s="127"/>
      <c r="I13" s="42"/>
    </row>
    <row r="14" spans="1:23" ht="18.75" customHeight="1">
      <c r="A14" s="43" t="s">
        <v>171</v>
      </c>
      <c r="B14" s="44" t="s">
        <v>172</v>
      </c>
      <c r="C14" s="127" t="s">
        <v>173</v>
      </c>
      <c r="D14" s="127">
        <v>2071</v>
      </c>
      <c r="E14" s="127">
        <v>1956.9</v>
      </c>
      <c r="F14" s="117">
        <v>465.9</v>
      </c>
      <c r="G14" s="14">
        <f>D14*F14</f>
        <v>964878.89999999991</v>
      </c>
      <c r="H14" s="14">
        <f>E14*F14</f>
        <v>911719.71</v>
      </c>
      <c r="I14" s="46">
        <f>G14/H14*100</f>
        <v>105.8306505186775</v>
      </c>
    </row>
    <row r="15" spans="1:23" ht="18.75" customHeight="1">
      <c r="A15" s="39" t="s">
        <v>282</v>
      </c>
      <c r="B15" s="40" t="s">
        <v>283</v>
      </c>
      <c r="C15" s="127"/>
      <c r="D15" s="127"/>
      <c r="E15" s="127"/>
      <c r="F15" s="117"/>
      <c r="G15" s="164"/>
      <c r="H15" s="165"/>
      <c r="I15" s="46" t="e">
        <f t="shared" ref="I15:I18" si="0">G15/H15*100</f>
        <v>#DIV/0!</v>
      </c>
    </row>
    <row r="16" spans="1:23" ht="18.75" customHeight="1">
      <c r="A16" s="175" t="s">
        <v>284</v>
      </c>
      <c r="B16" s="159" t="s">
        <v>285</v>
      </c>
      <c r="C16" s="149" t="s">
        <v>173</v>
      </c>
      <c r="D16" s="149">
        <v>0</v>
      </c>
      <c r="E16" s="149">
        <v>0</v>
      </c>
      <c r="F16" s="176">
        <v>2263.3000000000002</v>
      </c>
      <c r="G16" s="177">
        <f>D16*F16</f>
        <v>0</v>
      </c>
      <c r="H16" s="177">
        <f>E16*F16</f>
        <v>0</v>
      </c>
      <c r="I16" s="146" t="e">
        <f t="shared" si="0"/>
        <v>#DIV/0!</v>
      </c>
    </row>
    <row r="17" spans="1:9" ht="18.75" customHeight="1">
      <c r="A17" s="170" t="s">
        <v>286</v>
      </c>
      <c r="B17" s="171" t="s">
        <v>287</v>
      </c>
      <c r="C17" s="148" t="s">
        <v>173</v>
      </c>
      <c r="D17" s="148"/>
      <c r="E17" s="148"/>
      <c r="F17" s="172">
        <v>2263.3000000000002</v>
      </c>
      <c r="G17" s="173"/>
      <c r="H17" s="174"/>
      <c r="I17" s="145" t="e">
        <f t="shared" si="0"/>
        <v>#DIV/0!</v>
      </c>
    </row>
    <row r="18" spans="1:9" ht="15.6">
      <c r="A18" s="39" t="s">
        <v>174</v>
      </c>
      <c r="B18" s="40" t="s">
        <v>175</v>
      </c>
      <c r="C18" s="127"/>
      <c r="D18" s="127"/>
      <c r="E18" s="127"/>
      <c r="F18" s="117"/>
      <c r="G18" s="127"/>
      <c r="H18" s="127"/>
      <c r="I18" s="46" t="e">
        <f t="shared" si="0"/>
        <v>#DIV/0!</v>
      </c>
    </row>
    <row r="19" spans="1:9" ht="33.75" customHeight="1">
      <c r="A19" s="175" t="s">
        <v>176</v>
      </c>
      <c r="B19" s="159" t="s">
        <v>177</v>
      </c>
      <c r="C19" s="149" t="s">
        <v>173</v>
      </c>
      <c r="D19" s="149"/>
      <c r="E19" s="149"/>
      <c r="F19" s="176">
        <v>2280</v>
      </c>
      <c r="G19" s="149"/>
      <c r="H19" s="149"/>
      <c r="I19" s="146" t="e">
        <f t="shared" ref="I19:I25" si="1">G19/H19*100</f>
        <v>#DIV/0!</v>
      </c>
    </row>
    <row r="20" spans="1:9" ht="15.6">
      <c r="A20" s="179" t="s">
        <v>178</v>
      </c>
      <c r="B20" s="161" t="s">
        <v>179</v>
      </c>
      <c r="C20" s="163" t="s">
        <v>180</v>
      </c>
      <c r="D20" s="163"/>
      <c r="E20" s="163"/>
      <c r="F20" s="162">
        <v>245.95</v>
      </c>
      <c r="G20" s="163"/>
      <c r="H20" s="163"/>
      <c r="I20" s="147" t="e">
        <f t="shared" si="1"/>
        <v>#DIV/0!</v>
      </c>
    </row>
    <row r="21" spans="1:9" ht="15.6">
      <c r="A21" s="179" t="s">
        <v>181</v>
      </c>
      <c r="B21" s="161" t="s">
        <v>182</v>
      </c>
      <c r="C21" s="163" t="s">
        <v>180</v>
      </c>
      <c r="D21" s="163"/>
      <c r="E21" s="163"/>
      <c r="F21" s="162">
        <v>77.53</v>
      </c>
      <c r="G21" s="163"/>
      <c r="H21" s="163"/>
      <c r="I21" s="147" t="e">
        <f t="shared" si="1"/>
        <v>#DIV/0!</v>
      </c>
    </row>
    <row r="22" spans="1:9" ht="15.6">
      <c r="A22" s="179" t="s">
        <v>183</v>
      </c>
      <c r="B22" s="161" t="s">
        <v>184</v>
      </c>
      <c r="C22" s="163" t="s">
        <v>180</v>
      </c>
      <c r="D22" s="163"/>
      <c r="E22" s="163"/>
      <c r="F22" s="162">
        <v>324.39999999999998</v>
      </c>
      <c r="G22" s="163"/>
      <c r="H22" s="163"/>
      <c r="I22" s="147" t="e">
        <f t="shared" si="1"/>
        <v>#DIV/0!</v>
      </c>
    </row>
    <row r="23" spans="1:9" ht="15.6">
      <c r="A23" s="179" t="s">
        <v>185</v>
      </c>
      <c r="B23" s="161" t="s">
        <v>186</v>
      </c>
      <c r="C23" s="163" t="s">
        <v>180</v>
      </c>
      <c r="D23" s="163"/>
      <c r="E23" s="163"/>
      <c r="F23" s="162">
        <v>301.42</v>
      </c>
      <c r="G23" s="169">
        <f>D23*F23</f>
        <v>0</v>
      </c>
      <c r="H23" s="169">
        <f>E23*F23</f>
        <v>0</v>
      </c>
      <c r="I23" s="147" t="e">
        <f t="shared" si="1"/>
        <v>#DIV/0!</v>
      </c>
    </row>
    <row r="24" spans="1:9" ht="15.6">
      <c r="A24" s="179" t="s">
        <v>187</v>
      </c>
      <c r="B24" s="161" t="s">
        <v>188</v>
      </c>
      <c r="C24" s="163" t="s">
        <v>180</v>
      </c>
      <c r="D24" s="163"/>
      <c r="E24" s="163"/>
      <c r="F24" s="162">
        <v>222.7</v>
      </c>
      <c r="G24" s="163"/>
      <c r="H24" s="163"/>
      <c r="I24" s="147" t="e">
        <f t="shared" si="1"/>
        <v>#DIV/0!</v>
      </c>
    </row>
    <row r="25" spans="1:9" ht="15.6">
      <c r="A25" s="170" t="s">
        <v>189</v>
      </c>
      <c r="B25" s="171" t="s">
        <v>190</v>
      </c>
      <c r="C25" s="148" t="s">
        <v>180</v>
      </c>
      <c r="D25" s="148"/>
      <c r="E25" s="148"/>
      <c r="F25" s="178">
        <v>168.3</v>
      </c>
      <c r="G25" s="148"/>
      <c r="H25" s="148"/>
      <c r="I25" s="145" t="e">
        <f t="shared" si="1"/>
        <v>#DIV/0!</v>
      </c>
    </row>
    <row r="26" spans="1:9" ht="15.6">
      <c r="A26" s="39" t="s">
        <v>191</v>
      </c>
      <c r="B26" s="40"/>
      <c r="C26" s="126" t="s">
        <v>192</v>
      </c>
      <c r="D26" s="126" t="s">
        <v>192</v>
      </c>
      <c r="E26" s="126" t="s">
        <v>192</v>
      </c>
      <c r="F26" s="47" t="s">
        <v>192</v>
      </c>
      <c r="G26" s="13">
        <f>SUM(G13:G25)</f>
        <v>964878.89999999991</v>
      </c>
      <c r="H26" s="13">
        <f>SUM(H13:H25)</f>
        <v>911719.71</v>
      </c>
      <c r="I26" s="13">
        <f>G26/H26*100</f>
        <v>105.8306505186775</v>
      </c>
    </row>
    <row r="27" spans="1:9" ht="15.75" hidden="1" customHeight="1">
      <c r="A27" s="242" t="s">
        <v>193</v>
      </c>
      <c r="B27" s="242"/>
      <c r="C27" s="242"/>
      <c r="D27" s="242"/>
      <c r="E27" s="242"/>
      <c r="F27" s="242"/>
      <c r="G27" s="242"/>
      <c r="H27" s="242"/>
      <c r="I27" s="242"/>
    </row>
    <row r="28" spans="1:9" ht="38.25" hidden="1" customHeight="1">
      <c r="A28" s="45" t="s">
        <v>194</v>
      </c>
      <c r="B28" s="44" t="s">
        <v>195</v>
      </c>
      <c r="C28" s="45" t="s">
        <v>196</v>
      </c>
      <c r="D28" s="127"/>
      <c r="E28" s="127"/>
      <c r="F28" s="45">
        <v>1700.21</v>
      </c>
      <c r="G28" s="127"/>
      <c r="H28" s="127"/>
      <c r="I28" s="46" t="e">
        <f t="shared" ref="I28:I49" si="2">G28/H28*100</f>
        <v>#DIV/0!</v>
      </c>
    </row>
    <row r="29" spans="1:9" ht="32.25" hidden="1" customHeight="1">
      <c r="A29" s="45" t="s">
        <v>197</v>
      </c>
      <c r="B29" s="44" t="s">
        <v>198</v>
      </c>
      <c r="C29" s="45" t="s">
        <v>196</v>
      </c>
      <c r="D29" s="127"/>
      <c r="E29" s="127"/>
      <c r="F29" s="45">
        <v>209.74</v>
      </c>
      <c r="G29" s="127"/>
      <c r="H29" s="127"/>
      <c r="I29" s="46" t="e">
        <f t="shared" si="2"/>
        <v>#DIV/0!</v>
      </c>
    </row>
    <row r="30" spans="1:9" ht="33.75" hidden="1" customHeight="1">
      <c r="A30" s="45" t="s">
        <v>199</v>
      </c>
      <c r="B30" s="44" t="s">
        <v>200</v>
      </c>
      <c r="C30" s="45" t="s">
        <v>196</v>
      </c>
      <c r="D30" s="127"/>
      <c r="E30" s="127"/>
      <c r="F30" s="45">
        <v>282.60000000000002</v>
      </c>
      <c r="G30" s="127"/>
      <c r="H30" s="127"/>
      <c r="I30" s="46" t="e">
        <f t="shared" si="2"/>
        <v>#DIV/0!</v>
      </c>
    </row>
    <row r="31" spans="1:9" ht="36.75" hidden="1" customHeight="1">
      <c r="A31" s="45" t="s">
        <v>201</v>
      </c>
      <c r="B31" s="44" t="s">
        <v>202</v>
      </c>
      <c r="C31" s="45" t="s">
        <v>203</v>
      </c>
      <c r="D31" s="127"/>
      <c r="E31" s="127"/>
      <c r="F31" s="45">
        <v>501.51</v>
      </c>
      <c r="G31" s="127"/>
      <c r="H31" s="127"/>
      <c r="I31" s="46" t="e">
        <f t="shared" si="2"/>
        <v>#DIV/0!</v>
      </c>
    </row>
    <row r="32" spans="1:9" ht="36.75" hidden="1" customHeight="1">
      <c r="A32" s="45" t="s">
        <v>204</v>
      </c>
      <c r="B32" s="44" t="s">
        <v>205</v>
      </c>
      <c r="C32" s="45" t="s">
        <v>203</v>
      </c>
      <c r="D32" s="127"/>
      <c r="E32" s="127"/>
      <c r="F32" s="45">
        <v>444.92</v>
      </c>
      <c r="G32" s="127"/>
      <c r="H32" s="127"/>
      <c r="I32" s="46" t="e">
        <f t="shared" si="2"/>
        <v>#DIV/0!</v>
      </c>
    </row>
    <row r="33" spans="1:9" ht="33.75" hidden="1" customHeight="1">
      <c r="A33" s="45" t="s">
        <v>206</v>
      </c>
      <c r="B33" s="44" t="s">
        <v>207</v>
      </c>
      <c r="C33" s="45" t="s">
        <v>203</v>
      </c>
      <c r="D33" s="127"/>
      <c r="E33" s="127"/>
      <c r="F33" s="45">
        <v>945.2</v>
      </c>
      <c r="G33" s="127"/>
      <c r="H33" s="127"/>
      <c r="I33" s="46" t="e">
        <f t="shared" si="2"/>
        <v>#DIV/0!</v>
      </c>
    </row>
    <row r="34" spans="1:9" ht="31.5" hidden="1" customHeight="1">
      <c r="A34" s="45" t="s">
        <v>208</v>
      </c>
      <c r="B34" s="44" t="s">
        <v>209</v>
      </c>
      <c r="C34" s="45" t="s">
        <v>203</v>
      </c>
      <c r="D34" s="127"/>
      <c r="E34" s="127"/>
      <c r="F34" s="45">
        <v>401.7</v>
      </c>
      <c r="G34" s="127"/>
      <c r="H34" s="127"/>
      <c r="I34" s="46" t="e">
        <f t="shared" si="2"/>
        <v>#DIV/0!</v>
      </c>
    </row>
    <row r="35" spans="1:9" ht="21" customHeight="1">
      <c r="A35" s="243" t="s">
        <v>294</v>
      </c>
      <c r="B35" s="243"/>
      <c r="C35" s="243"/>
      <c r="D35" s="243"/>
      <c r="E35" s="243"/>
      <c r="F35" s="243"/>
      <c r="G35" s="243"/>
      <c r="H35" s="243"/>
      <c r="I35" s="243"/>
    </row>
    <row r="36" spans="1:9" ht="31.5" customHeight="1">
      <c r="A36" s="39" t="s">
        <v>295</v>
      </c>
      <c r="B36" s="40" t="s">
        <v>296</v>
      </c>
      <c r="C36" s="45"/>
      <c r="D36" s="127"/>
      <c r="E36" s="127"/>
      <c r="F36" s="45"/>
      <c r="G36" s="127"/>
      <c r="H36" s="127"/>
      <c r="I36" s="46"/>
    </row>
    <row r="37" spans="1:9" ht="31.5" customHeight="1">
      <c r="A37" s="182" t="s">
        <v>299</v>
      </c>
      <c r="B37" s="159" t="s">
        <v>297</v>
      </c>
      <c r="C37" s="149" t="s">
        <v>298</v>
      </c>
      <c r="D37" s="149"/>
      <c r="E37" s="149">
        <v>0</v>
      </c>
      <c r="F37" s="183">
        <v>2504.7399999999998</v>
      </c>
      <c r="G37" s="177">
        <f>D37*F37</f>
        <v>0</v>
      </c>
      <c r="H37" s="149"/>
      <c r="I37" s="146"/>
    </row>
    <row r="38" spans="1:9" ht="31.5" customHeight="1">
      <c r="A38" s="179" t="s">
        <v>300</v>
      </c>
      <c r="B38" s="161" t="s">
        <v>301</v>
      </c>
      <c r="C38" s="163" t="s">
        <v>220</v>
      </c>
      <c r="D38" s="163">
        <v>0</v>
      </c>
      <c r="E38" s="163">
        <v>0</v>
      </c>
      <c r="F38" s="184">
        <v>14.39</v>
      </c>
      <c r="G38" s="163">
        <f>D38*F38</f>
        <v>0</v>
      </c>
      <c r="H38" s="163"/>
      <c r="I38" s="147"/>
    </row>
    <row r="39" spans="1:9" ht="31.5" customHeight="1">
      <c r="A39" s="170" t="s">
        <v>302</v>
      </c>
      <c r="B39" s="171" t="s">
        <v>303</v>
      </c>
      <c r="C39" s="148" t="s">
        <v>220</v>
      </c>
      <c r="D39" s="148">
        <v>0</v>
      </c>
      <c r="E39" s="148">
        <v>0</v>
      </c>
      <c r="F39" s="181">
        <v>38.64</v>
      </c>
      <c r="G39" s="148">
        <f>D39*F39</f>
        <v>0</v>
      </c>
      <c r="H39" s="148"/>
      <c r="I39" s="145"/>
    </row>
    <row r="40" spans="1:9" ht="19.5" customHeight="1">
      <c r="A40" s="39" t="s">
        <v>191</v>
      </c>
      <c r="B40" s="44"/>
      <c r="C40" s="127"/>
      <c r="D40" s="127"/>
      <c r="E40" s="127"/>
      <c r="F40" s="167"/>
      <c r="G40" s="13">
        <f>SUM(G37:G39)</f>
        <v>0</v>
      </c>
      <c r="H40" s="127"/>
      <c r="I40" s="46"/>
    </row>
    <row r="41" spans="1:9" ht="18" customHeight="1">
      <c r="A41" s="243" t="s">
        <v>291</v>
      </c>
      <c r="B41" s="243"/>
      <c r="C41" s="243"/>
      <c r="D41" s="243"/>
      <c r="E41" s="243"/>
      <c r="F41" s="243"/>
      <c r="G41" s="243"/>
      <c r="H41" s="243"/>
      <c r="I41" s="243"/>
    </row>
    <row r="42" spans="1:9" ht="31.5" customHeight="1">
      <c r="A42" s="175" t="s">
        <v>275</v>
      </c>
      <c r="B42" s="159" t="s">
        <v>195</v>
      </c>
      <c r="C42" s="160" t="s">
        <v>196</v>
      </c>
      <c r="D42" s="149"/>
      <c r="E42" s="149"/>
      <c r="F42" s="160">
        <v>1700.21</v>
      </c>
      <c r="G42" s="168"/>
      <c r="H42" s="168"/>
      <c r="I42" s="146" t="e">
        <f t="shared" ref="I42:I48" si="3">G42/H42*100</f>
        <v>#DIV/0!</v>
      </c>
    </row>
    <row r="43" spans="1:9" ht="31.5" customHeight="1">
      <c r="A43" s="179" t="s">
        <v>276</v>
      </c>
      <c r="B43" s="161" t="s">
        <v>198</v>
      </c>
      <c r="C43" s="162" t="s">
        <v>196</v>
      </c>
      <c r="D43" s="163"/>
      <c r="E43" s="163"/>
      <c r="F43" s="162">
        <v>209.74</v>
      </c>
      <c r="G43" s="166"/>
      <c r="H43" s="166"/>
      <c r="I43" s="147" t="e">
        <f t="shared" si="3"/>
        <v>#DIV/0!</v>
      </c>
    </row>
    <row r="44" spans="1:9" ht="31.5" customHeight="1">
      <c r="A44" s="179" t="s">
        <v>277</v>
      </c>
      <c r="B44" s="161" t="s">
        <v>200</v>
      </c>
      <c r="C44" s="162" t="s">
        <v>196</v>
      </c>
      <c r="D44" s="163"/>
      <c r="E44" s="163"/>
      <c r="F44" s="162">
        <v>282.60000000000002</v>
      </c>
      <c r="G44" s="166"/>
      <c r="H44" s="166"/>
      <c r="I44" s="147" t="e">
        <f t="shared" si="3"/>
        <v>#DIV/0!</v>
      </c>
    </row>
    <row r="45" spans="1:9" ht="31.5" customHeight="1">
      <c r="A45" s="185" t="s">
        <v>278</v>
      </c>
      <c r="B45" s="186" t="s">
        <v>202</v>
      </c>
      <c r="C45" s="124" t="s">
        <v>203</v>
      </c>
      <c r="D45" s="187"/>
      <c r="E45" s="187"/>
      <c r="F45" s="124">
        <v>501.51</v>
      </c>
      <c r="G45" s="188"/>
      <c r="H45" s="188"/>
      <c r="I45" s="154" t="e">
        <f t="shared" si="3"/>
        <v>#DIV/0!</v>
      </c>
    </row>
    <row r="46" spans="1:9" ht="31.5" customHeight="1">
      <c r="A46" s="179" t="s">
        <v>279</v>
      </c>
      <c r="B46" s="161" t="s">
        <v>205</v>
      </c>
      <c r="C46" s="162" t="s">
        <v>203</v>
      </c>
      <c r="D46" s="163"/>
      <c r="E46" s="163"/>
      <c r="F46" s="162">
        <v>444.92</v>
      </c>
      <c r="G46" s="166"/>
      <c r="H46" s="166"/>
      <c r="I46" s="147" t="e">
        <f t="shared" si="3"/>
        <v>#DIV/0!</v>
      </c>
    </row>
    <row r="47" spans="1:9" ht="31.5" customHeight="1">
      <c r="A47" s="179" t="s">
        <v>281</v>
      </c>
      <c r="B47" s="161" t="s">
        <v>207</v>
      </c>
      <c r="C47" s="162" t="s">
        <v>203</v>
      </c>
      <c r="D47" s="163"/>
      <c r="E47" s="163"/>
      <c r="F47" s="162">
        <v>945.2</v>
      </c>
      <c r="G47" s="169">
        <f>F47*D47</f>
        <v>0</v>
      </c>
      <c r="H47" s="169">
        <f>F47*E47</f>
        <v>0</v>
      </c>
      <c r="I47" s="147" t="e">
        <f t="shared" si="3"/>
        <v>#DIV/0!</v>
      </c>
    </row>
    <row r="48" spans="1:9" ht="31.5" customHeight="1">
      <c r="A48" s="170" t="s">
        <v>280</v>
      </c>
      <c r="B48" s="171" t="s">
        <v>209</v>
      </c>
      <c r="C48" s="178" t="s">
        <v>203</v>
      </c>
      <c r="D48" s="148"/>
      <c r="E48" s="148"/>
      <c r="F48" s="178">
        <v>401.7</v>
      </c>
      <c r="G48" s="180">
        <f>D48*F48</f>
        <v>0</v>
      </c>
      <c r="H48" s="180">
        <f>E48*F48</f>
        <v>0</v>
      </c>
      <c r="I48" s="145" t="e">
        <f t="shared" si="3"/>
        <v>#DIV/0!</v>
      </c>
    </row>
    <row r="49" spans="1:9" ht="23.25" customHeight="1">
      <c r="A49" s="39" t="s">
        <v>191</v>
      </c>
      <c r="B49" s="40" t="s">
        <v>192</v>
      </c>
      <c r="C49" s="126" t="s">
        <v>192</v>
      </c>
      <c r="D49" s="126" t="s">
        <v>192</v>
      </c>
      <c r="E49" s="126" t="s">
        <v>192</v>
      </c>
      <c r="F49" s="47" t="s">
        <v>192</v>
      </c>
      <c r="G49" s="13">
        <f>SUM(G42:G48)</f>
        <v>0</v>
      </c>
      <c r="H49" s="13">
        <f>SUM(H42:H48)</f>
        <v>0</v>
      </c>
      <c r="I49" s="46" t="e">
        <f t="shared" si="2"/>
        <v>#DIV/0!</v>
      </c>
    </row>
    <row r="50" spans="1:9" ht="36" customHeight="1">
      <c r="A50" s="39" t="s">
        <v>210</v>
      </c>
      <c r="B50" s="48" t="s">
        <v>192</v>
      </c>
      <c r="C50" s="126" t="s">
        <v>192</v>
      </c>
      <c r="D50" s="126" t="s">
        <v>192</v>
      </c>
      <c r="E50" s="126" t="s">
        <v>192</v>
      </c>
      <c r="F50" s="126" t="s">
        <v>192</v>
      </c>
      <c r="G50" s="13">
        <f>G26+G49</f>
        <v>964878.89999999991</v>
      </c>
      <c r="H50" s="13">
        <f>H26+H49</f>
        <v>911719.71</v>
      </c>
      <c r="I50" s="13">
        <f>G50/H50*100</f>
        <v>105.8306505186775</v>
      </c>
    </row>
    <row r="51" spans="1:9" ht="15.75" customHeight="1">
      <c r="A51" s="242" t="s">
        <v>14</v>
      </c>
      <c r="B51" s="242"/>
      <c r="C51" s="242"/>
      <c r="D51" s="242"/>
      <c r="E51" s="242"/>
      <c r="F51" s="242"/>
      <c r="G51" s="242"/>
      <c r="H51" s="242"/>
      <c r="I51" s="242"/>
    </row>
    <row r="52" spans="1:9" ht="31.2">
      <c r="A52" s="191" t="s">
        <v>211</v>
      </c>
      <c r="B52" s="159" t="s">
        <v>212</v>
      </c>
      <c r="C52" s="160" t="s">
        <v>213</v>
      </c>
      <c r="D52" s="149"/>
      <c r="E52" s="149"/>
      <c r="F52" s="160">
        <v>1340.39</v>
      </c>
      <c r="G52" s="149"/>
      <c r="H52" s="149"/>
      <c r="I52" s="192" t="e">
        <f>G52/H52*100</f>
        <v>#DIV/0!</v>
      </c>
    </row>
    <row r="53" spans="1:9" ht="38.25" customHeight="1">
      <c r="A53" s="197" t="s">
        <v>214</v>
      </c>
      <c r="B53" s="161" t="s">
        <v>215</v>
      </c>
      <c r="C53" s="162" t="s">
        <v>213</v>
      </c>
      <c r="D53" s="163"/>
      <c r="E53" s="163"/>
      <c r="F53" s="162">
        <v>925.47</v>
      </c>
      <c r="G53" s="163"/>
      <c r="H53" s="163"/>
      <c r="I53" s="198" t="e">
        <f>G53/H53*100</f>
        <v>#DIV/0!</v>
      </c>
    </row>
    <row r="54" spans="1:9" ht="24.75" customHeight="1">
      <c r="A54" s="189" t="s">
        <v>216</v>
      </c>
      <c r="B54" s="171" t="s">
        <v>217</v>
      </c>
      <c r="C54" s="178" t="s">
        <v>213</v>
      </c>
      <c r="D54" s="148"/>
      <c r="E54" s="148"/>
      <c r="F54" s="178">
        <v>252.33</v>
      </c>
      <c r="G54" s="148"/>
      <c r="H54" s="148"/>
      <c r="I54" s="190" t="e">
        <f>G54/H54*100</f>
        <v>#DIV/0!</v>
      </c>
    </row>
    <row r="55" spans="1:9" ht="15.6">
      <c r="A55" s="39" t="s">
        <v>191</v>
      </c>
      <c r="B55" s="40" t="s">
        <v>192</v>
      </c>
      <c r="C55" s="126" t="s">
        <v>192</v>
      </c>
      <c r="D55" s="126" t="s">
        <v>192</v>
      </c>
      <c r="E55" s="126" t="s">
        <v>192</v>
      </c>
      <c r="F55" s="47" t="s">
        <v>192</v>
      </c>
      <c r="G55" s="13">
        <f>SUM(G52:G54)</f>
        <v>0</v>
      </c>
      <c r="H55" s="13">
        <f>SUM(H52:H54)</f>
        <v>0</v>
      </c>
      <c r="I55" s="49" t="e">
        <f>G55/H55*100</f>
        <v>#DIV/0!</v>
      </c>
    </row>
    <row r="56" spans="1:9" ht="15.75" customHeight="1">
      <c r="A56" s="242" t="s">
        <v>218</v>
      </c>
      <c r="B56" s="242"/>
      <c r="C56" s="242"/>
      <c r="D56" s="242"/>
      <c r="E56" s="242"/>
      <c r="F56" s="242"/>
      <c r="G56" s="242"/>
      <c r="H56" s="242"/>
      <c r="I56" s="242"/>
    </row>
    <row r="57" spans="1:9" ht="15.6">
      <c r="A57" s="150" t="s">
        <v>219</v>
      </c>
      <c r="B57" s="151"/>
      <c r="C57" s="152" t="s">
        <v>220</v>
      </c>
      <c r="D57" s="193">
        <v>0</v>
      </c>
      <c r="E57" s="193">
        <v>0</v>
      </c>
      <c r="F57" s="155">
        <v>109.5</v>
      </c>
      <c r="G57" s="152">
        <f>D57*F57</f>
        <v>0</v>
      </c>
      <c r="H57" s="152">
        <f>E57*F57</f>
        <v>0</v>
      </c>
      <c r="I57" s="153" t="e">
        <f t="shared" ref="I57:I63" si="4">G57/H57*100</f>
        <v>#DIV/0!</v>
      </c>
    </row>
    <row r="58" spans="1:9" ht="15.6">
      <c r="A58" s="199" t="s">
        <v>221</v>
      </c>
      <c r="B58" s="156"/>
      <c r="C58" s="158" t="s">
        <v>220</v>
      </c>
      <c r="D58" s="194">
        <v>0</v>
      </c>
      <c r="E58" s="194">
        <v>0</v>
      </c>
      <c r="F58" s="157">
        <v>315.2</v>
      </c>
      <c r="G58" s="158">
        <f>D58*F58</f>
        <v>0</v>
      </c>
      <c r="H58" s="158">
        <f>E58*F58</f>
        <v>0</v>
      </c>
      <c r="I58" s="200" t="e">
        <f t="shared" si="4"/>
        <v>#DIV/0!</v>
      </c>
    </row>
    <row r="59" spans="1:9" ht="15.6">
      <c r="A59" s="43" t="s">
        <v>222</v>
      </c>
      <c r="B59" s="44"/>
      <c r="C59" s="127" t="s">
        <v>220</v>
      </c>
      <c r="D59" s="80">
        <v>0</v>
      </c>
      <c r="E59" s="80">
        <v>0</v>
      </c>
      <c r="F59" s="45">
        <v>444</v>
      </c>
      <c r="G59" s="127">
        <f>D59*F59</f>
        <v>0</v>
      </c>
      <c r="H59" s="127">
        <f>E59*F59</f>
        <v>0</v>
      </c>
      <c r="I59" s="46" t="e">
        <f t="shared" si="4"/>
        <v>#DIV/0!</v>
      </c>
    </row>
    <row r="60" spans="1:9" ht="15.6">
      <c r="A60" s="43" t="s">
        <v>223</v>
      </c>
      <c r="B60" s="44"/>
      <c r="C60" s="127" t="s">
        <v>220</v>
      </c>
      <c r="D60" s="81">
        <v>99</v>
      </c>
      <c r="E60" s="73">
        <v>157.19999999999999</v>
      </c>
      <c r="F60" s="45">
        <v>1500</v>
      </c>
      <c r="G60" s="14">
        <f>D60*F60</f>
        <v>148500</v>
      </c>
      <c r="H60" s="14">
        <f>E60*F60</f>
        <v>235799.99999999997</v>
      </c>
      <c r="I60" s="46">
        <f t="shared" si="4"/>
        <v>62.97709923664123</v>
      </c>
    </row>
    <row r="61" spans="1:9" ht="15.6">
      <c r="A61" s="175" t="s">
        <v>224</v>
      </c>
      <c r="B61" s="159"/>
      <c r="C61" s="149" t="s">
        <v>220</v>
      </c>
      <c r="D61" s="195">
        <v>1041.5999999999999</v>
      </c>
      <c r="E61" s="196">
        <v>825.4</v>
      </c>
      <c r="F61" s="160">
        <v>296.3</v>
      </c>
      <c r="G61" s="177">
        <f>D61*F61</f>
        <v>308626.07999999996</v>
      </c>
      <c r="H61" s="177">
        <f>E61*F61</f>
        <v>244566.02</v>
      </c>
      <c r="I61" s="146">
        <f t="shared" si="4"/>
        <v>126.19336079476615</v>
      </c>
    </row>
    <row r="62" spans="1:9" ht="15.6">
      <c r="A62" s="170" t="s">
        <v>225</v>
      </c>
      <c r="B62" s="171"/>
      <c r="C62" s="148" t="s">
        <v>226</v>
      </c>
      <c r="D62" s="148"/>
      <c r="E62" s="148"/>
      <c r="F62" s="178" t="s">
        <v>227</v>
      </c>
      <c r="G62" s="148"/>
      <c r="H62" s="148"/>
      <c r="I62" s="145" t="e">
        <f t="shared" si="4"/>
        <v>#DIV/0!</v>
      </c>
    </row>
    <row r="63" spans="1:9" ht="15.6">
      <c r="A63" s="39" t="s">
        <v>191</v>
      </c>
      <c r="B63" s="40" t="s">
        <v>192</v>
      </c>
      <c r="C63" s="126" t="s">
        <v>192</v>
      </c>
      <c r="D63" s="126" t="s">
        <v>192</v>
      </c>
      <c r="E63" s="126" t="s">
        <v>192</v>
      </c>
      <c r="F63" s="47" t="s">
        <v>192</v>
      </c>
      <c r="G63" s="13">
        <f>SUM(G57:G62)</f>
        <v>457126.07999999996</v>
      </c>
      <c r="H63" s="13">
        <f>SUM(H57:H62)</f>
        <v>480366.01999999996</v>
      </c>
      <c r="I63" s="13">
        <f t="shared" si="4"/>
        <v>95.162034983240488</v>
      </c>
    </row>
    <row r="64" spans="1:9" ht="15.6">
      <c r="A64" s="6"/>
      <c r="B64" s="32"/>
      <c r="C64" s="6"/>
      <c r="D64" s="6"/>
      <c r="E64" s="6"/>
      <c r="F64" s="6"/>
      <c r="G64" s="6"/>
      <c r="H64" s="6"/>
      <c r="I64" s="6"/>
    </row>
    <row r="65" spans="1:9" ht="15.6">
      <c r="A65" s="239" t="s">
        <v>228</v>
      </c>
      <c r="B65" s="239"/>
      <c r="C65" s="239"/>
      <c r="D65" s="239"/>
      <c r="E65" s="239"/>
      <c r="F65" s="239"/>
      <c r="G65" s="50"/>
      <c r="H65" s="50"/>
      <c r="I65" s="50"/>
    </row>
    <row r="66" spans="1:9" ht="15.6">
      <c r="A66" s="50" t="s">
        <v>229</v>
      </c>
      <c r="B66" s="51"/>
      <c r="C66" s="50"/>
      <c r="D66" s="50"/>
      <c r="E66" s="50"/>
      <c r="F66" s="50"/>
      <c r="G66" s="50"/>
      <c r="H66" s="50"/>
      <c r="I66" s="50"/>
    </row>
    <row r="67" spans="1:9" ht="17.25" customHeight="1">
      <c r="A67" s="240" t="s">
        <v>230</v>
      </c>
      <c r="B67" s="240"/>
      <c r="C67" s="240"/>
      <c r="D67" s="240"/>
      <c r="E67" s="240"/>
      <c r="F67" s="240"/>
      <c r="G67" s="240"/>
      <c r="H67" s="240"/>
      <c r="I67" s="240"/>
    </row>
  </sheetData>
  <mergeCells count="19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65:F65"/>
    <mergeCell ref="A67:I67"/>
    <mergeCell ref="A10:I10"/>
    <mergeCell ref="A11:I11"/>
    <mergeCell ref="A27:I27"/>
    <mergeCell ref="A51:I51"/>
    <mergeCell ref="A56:I56"/>
    <mergeCell ref="A41:I41"/>
    <mergeCell ref="A35:I35"/>
  </mergeCells>
  <printOptions horizontalCentered="1"/>
  <pageMargins left="0.59027777777777801" right="0.59027777777777801" top="0.78749999999999998" bottom="0.39374999999999999" header="0.51180555555555496" footer="0.51180555555555496"/>
  <pageSetup paperSize="9" scale="62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view="pageBreakPreview" zoomScale="75" zoomScaleNormal="100" zoomScalePageLayoutView="75" workbookViewId="0">
      <selection activeCell="D10" sqref="D10"/>
    </sheetView>
  </sheetViews>
  <sheetFormatPr defaultRowHeight="13.2"/>
  <cols>
    <col min="1" max="1" width="4.88671875"/>
    <col min="2" max="2" width="36.44140625"/>
    <col min="3" max="3" width="36.44140625" customWidth="1"/>
    <col min="4" max="4" width="32.109375" customWidth="1"/>
    <col min="5" max="5" width="17.5546875"/>
    <col min="6" max="6" width="16.44140625"/>
    <col min="7" max="7" width="19"/>
    <col min="8" max="8" width="22.44140625"/>
    <col min="9" max="1025" width="8.5546875"/>
  </cols>
  <sheetData>
    <row r="1" spans="1:9" ht="19.5" customHeight="1">
      <c r="A1" s="6"/>
      <c r="B1" s="6"/>
      <c r="C1" s="6"/>
      <c r="D1" s="6"/>
      <c r="E1" s="6"/>
      <c r="F1" s="6"/>
      <c r="G1" s="52"/>
      <c r="H1" s="53" t="s">
        <v>231</v>
      </c>
      <c r="I1" s="54"/>
    </row>
    <row r="2" spans="1:9" ht="21" customHeight="1">
      <c r="A2" s="55"/>
      <c r="B2" s="55"/>
      <c r="C2" s="55"/>
      <c r="D2" s="55"/>
      <c r="E2" s="55"/>
      <c r="F2" s="55"/>
      <c r="G2" s="55"/>
      <c r="H2" s="55"/>
    </row>
    <row r="3" spans="1:9" ht="25.5" customHeight="1">
      <c r="A3" s="248" t="s">
        <v>232</v>
      </c>
      <c r="B3" s="248"/>
      <c r="C3" s="248"/>
      <c r="D3" s="248"/>
      <c r="E3" s="248"/>
      <c r="F3" s="248"/>
      <c r="G3" s="248"/>
      <c r="H3" s="248"/>
    </row>
    <row r="4" spans="1:9" ht="21.75" customHeight="1">
      <c r="A4" s="248" t="s">
        <v>233</v>
      </c>
      <c r="B4" s="248"/>
      <c r="C4" s="248"/>
      <c r="D4" s="248"/>
      <c r="E4" s="248"/>
      <c r="F4" s="248"/>
      <c r="G4" s="248"/>
      <c r="H4" s="248"/>
    </row>
    <row r="5" spans="1:9" ht="18" customHeight="1">
      <c r="A5" s="56"/>
      <c r="B5" s="56"/>
      <c r="C5" s="56"/>
      <c r="D5" s="57"/>
      <c r="E5" s="57"/>
      <c r="F5" s="57"/>
      <c r="G5" s="57"/>
      <c r="H5" s="55"/>
    </row>
    <row r="6" spans="1:9" ht="97.5" customHeight="1">
      <c r="A6" s="38" t="s">
        <v>234</v>
      </c>
      <c r="B6" s="38" t="s">
        <v>235</v>
      </c>
      <c r="C6" s="38" t="s">
        <v>236</v>
      </c>
      <c r="D6" s="38" t="s">
        <v>237</v>
      </c>
      <c r="E6" s="60" t="s">
        <v>260</v>
      </c>
      <c r="F6" s="38" t="s">
        <v>238</v>
      </c>
      <c r="G6" s="38" t="s">
        <v>239</v>
      </c>
      <c r="H6" s="38" t="s">
        <v>240</v>
      </c>
    </row>
    <row r="7" spans="1:9" ht="66.75" customHeight="1">
      <c r="A7" s="249" t="s">
        <v>241</v>
      </c>
      <c r="B7" s="58" t="s">
        <v>242</v>
      </c>
      <c r="C7" s="79" t="s">
        <v>243</v>
      </c>
      <c r="D7" s="43" t="s">
        <v>263</v>
      </c>
      <c r="E7" s="45" t="s">
        <v>244</v>
      </c>
      <c r="F7" s="41">
        <v>51.17</v>
      </c>
      <c r="G7" s="41">
        <v>4</v>
      </c>
      <c r="H7" s="41" t="s">
        <v>245</v>
      </c>
    </row>
    <row r="8" spans="1:9" ht="18" hidden="1" customHeight="1">
      <c r="A8" s="249"/>
      <c r="B8" s="59"/>
      <c r="C8" s="250" t="s">
        <v>243</v>
      </c>
      <c r="D8" s="43"/>
      <c r="E8" s="41"/>
      <c r="F8" s="41"/>
      <c r="G8" s="41"/>
      <c r="H8" s="41"/>
    </row>
    <row r="9" spans="1:9" ht="16.5" hidden="1" customHeight="1">
      <c r="A9" s="249"/>
      <c r="B9" s="59"/>
      <c r="C9" s="250"/>
      <c r="D9" s="43"/>
      <c r="E9" s="41"/>
      <c r="F9" s="41"/>
      <c r="G9" s="41"/>
      <c r="H9" s="41"/>
    </row>
    <row r="10" spans="1:9" ht="38.25" customHeight="1">
      <c r="A10" s="41" t="s">
        <v>246</v>
      </c>
      <c r="B10" s="43" t="s">
        <v>247</v>
      </c>
      <c r="C10" s="79" t="s">
        <v>257</v>
      </c>
      <c r="D10" s="43" t="s">
        <v>261</v>
      </c>
      <c r="E10" s="41">
        <v>1630</v>
      </c>
      <c r="F10" s="41">
        <v>16.036999999999999</v>
      </c>
      <c r="G10" s="41">
        <v>3</v>
      </c>
      <c r="H10" s="41" t="s">
        <v>245</v>
      </c>
    </row>
    <row r="11" spans="1:9" ht="39" customHeight="1">
      <c r="A11" s="41" t="s">
        <v>248</v>
      </c>
      <c r="B11" s="43" t="s">
        <v>249</v>
      </c>
      <c r="C11" s="79" t="s">
        <v>258</v>
      </c>
      <c r="D11" s="43" t="s">
        <v>293</v>
      </c>
      <c r="E11" s="41">
        <v>1450</v>
      </c>
      <c r="F11" s="41">
        <v>53.52</v>
      </c>
      <c r="G11" s="41">
        <v>6</v>
      </c>
      <c r="H11" s="41" t="s">
        <v>245</v>
      </c>
    </row>
    <row r="12" spans="1:9" ht="39" customHeight="1">
      <c r="A12" s="41" t="s">
        <v>250</v>
      </c>
      <c r="B12" s="43" t="s">
        <v>251</v>
      </c>
      <c r="C12" s="79" t="s">
        <v>252</v>
      </c>
      <c r="D12" s="43" t="s">
        <v>262</v>
      </c>
      <c r="E12" s="41">
        <v>1100</v>
      </c>
      <c r="F12" s="41">
        <v>28.062999999999999</v>
      </c>
      <c r="G12" s="41">
        <v>3</v>
      </c>
      <c r="H12" s="41" t="s">
        <v>245</v>
      </c>
    </row>
    <row r="13" spans="1:9" ht="52.5" customHeight="1">
      <c r="A13" s="41" t="s">
        <v>253</v>
      </c>
      <c r="B13" s="43" t="s">
        <v>254</v>
      </c>
      <c r="C13" s="79" t="s">
        <v>259</v>
      </c>
      <c r="D13" s="43" t="s">
        <v>264</v>
      </c>
      <c r="E13" s="41">
        <v>499</v>
      </c>
      <c r="F13" s="41">
        <v>16.065999999999999</v>
      </c>
      <c r="G13" s="41">
        <v>4</v>
      </c>
      <c r="H13" s="41" t="s">
        <v>245</v>
      </c>
    </row>
    <row r="14" spans="1:9" ht="22.5" customHeight="1">
      <c r="A14" s="251" t="s">
        <v>191</v>
      </c>
      <c r="B14" s="251"/>
      <c r="C14" s="251"/>
      <c r="D14" s="251"/>
      <c r="E14" s="37"/>
      <c r="F14" s="37">
        <f>SUM(F7:F13)</f>
        <v>164.85599999999999</v>
      </c>
      <c r="G14" s="37">
        <f>SUM(G7:G13)</f>
        <v>20</v>
      </c>
      <c r="H14" s="37"/>
    </row>
  </sheetData>
  <mergeCells count="5">
    <mergeCell ref="A3:H3"/>
    <mergeCell ref="A4:H4"/>
    <mergeCell ref="A7:A9"/>
    <mergeCell ref="C8:C9"/>
    <mergeCell ref="A14:D14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LibreOffice/5.2.3.3$Windows_x86 LibreOffice_project/d54a8868f08a7b39642414cf2c8ef2f228f780cf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economika</cp:lastModifiedBy>
  <cp:revision>5</cp:revision>
  <cp:lastPrinted>2018-06-13T06:59:07Z</cp:lastPrinted>
  <dcterms:created xsi:type="dcterms:W3CDTF">2006-03-06T08:26:24Z</dcterms:created>
  <dcterms:modified xsi:type="dcterms:W3CDTF">2018-06-13T07:53:56Z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